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5"/>
  </bookViews>
  <sheets>
    <sheet name="Wykres1" sheetId="1" r:id="rId1"/>
    <sheet name="Wykres2" sheetId="2" r:id="rId2"/>
    <sheet name="Arkusz4" sheetId="3" r:id="rId3"/>
    <sheet name="Arkusz5" sheetId="4" r:id="rId4"/>
    <sheet name="Wykres3" sheetId="5" r:id="rId5"/>
    <sheet name="Arkusz1" sheetId="6" r:id="rId6"/>
    <sheet name="Arkusz2" sheetId="7" r:id="rId7"/>
    <sheet name="Arkusz3" sheetId="8" r:id="rId8"/>
  </sheets>
  <definedNames>
    <definedName name="_xlnm.Print_Area" localSheetId="5">'Arkusz1'!$A$1:$J$517</definedName>
  </definedNames>
  <calcPr fullCalcOnLoad="1"/>
</workbook>
</file>

<file path=xl/sharedStrings.xml><?xml version="1.0" encoding="utf-8"?>
<sst xmlns="http://schemas.openxmlformats.org/spreadsheetml/2006/main" count="686" uniqueCount="295">
  <si>
    <t>dział</t>
  </si>
  <si>
    <t>rozdz.</t>
  </si>
  <si>
    <t>par.</t>
  </si>
  <si>
    <t xml:space="preserve">     wyszczególnienie</t>
  </si>
  <si>
    <t xml:space="preserve">                dochody</t>
  </si>
  <si>
    <t xml:space="preserve">         wydatki</t>
  </si>
  <si>
    <t>Plan</t>
  </si>
  <si>
    <t xml:space="preserve">       wykonanie</t>
  </si>
  <si>
    <t>wykonanie</t>
  </si>
  <si>
    <t>kwota zł.</t>
  </si>
  <si>
    <t xml:space="preserve">       %</t>
  </si>
  <si>
    <t xml:space="preserve">     %</t>
  </si>
  <si>
    <t>O10</t>
  </si>
  <si>
    <t>r-m</t>
  </si>
  <si>
    <t>Rolnictwo i łowiectwo</t>
  </si>
  <si>
    <t>O1010</t>
  </si>
  <si>
    <t>infrastruktura wodociągowa i sanitarna wsi</t>
  </si>
  <si>
    <t>O920</t>
  </si>
  <si>
    <t>pozostałe odsetki</t>
  </si>
  <si>
    <t>O960</t>
  </si>
  <si>
    <t>otrzymane spadki, zapisy i darowizny w postaci pieniężnej</t>
  </si>
  <si>
    <t>kary i odszkodowania wypłacane na rzecz</t>
  </si>
  <si>
    <t>osób fizycznych</t>
  </si>
  <si>
    <t>wydatki inwestycyjne jednostek budżetowych</t>
  </si>
  <si>
    <t>środki na dofinansowanie własnych inwestycji gmin (związków gmin), powiatów (związków powiatów), samorządów województw, pozyskane z innych źródeł</t>
  </si>
  <si>
    <t>O1030</t>
  </si>
  <si>
    <t>izby rolnicze</t>
  </si>
  <si>
    <t>O750</t>
  </si>
  <si>
    <t>dochody z najmu i dzierżawy składników majątkowych</t>
  </si>
  <si>
    <t>wpłaty gmin na rzecz izb rolniczych w wys. 2%</t>
  </si>
  <si>
    <t>O1095</t>
  </si>
  <si>
    <t xml:space="preserve">pozostała działalność  </t>
  </si>
  <si>
    <t>O690</t>
  </si>
  <si>
    <t>wpływy z różnych opłat</t>
  </si>
  <si>
    <t xml:space="preserve">dotacja celowa z budżetu państwa na </t>
  </si>
  <si>
    <t>zadania zlecone gminie ustawami</t>
  </si>
  <si>
    <t>zakup materiałów i wyposażenia</t>
  </si>
  <si>
    <t>zakup usług pozostałych</t>
  </si>
  <si>
    <t>różne opłaty i składki</t>
  </si>
  <si>
    <t>O20</t>
  </si>
  <si>
    <t>Leśnictwo</t>
  </si>
  <si>
    <t>O2001</t>
  </si>
  <si>
    <t>gospodarka leśna</t>
  </si>
  <si>
    <t>Transport i łączność</t>
  </si>
  <si>
    <t xml:space="preserve"> Drogi publiczne powiatowe</t>
  </si>
  <si>
    <t>Dotacja celowa otrzymana z tytułu pomocy finansowej udzielanej między jednostkami samorządu terytorialnego na dofinansowanie własnych zadań inwestycyjnych i zakupów inwestycyjnych</t>
  </si>
  <si>
    <t>drogi publiczne gminne</t>
  </si>
  <si>
    <t>O490</t>
  </si>
  <si>
    <t>wpływy z innych lokalnych opłat pobieranych przez jednostki samorządu terytorialnego na podstawie odrębnych ustaw</t>
  </si>
  <si>
    <t>dotacje celowe otrzymane z budżetu państwa na realizację inwestycji i zakupów inwestycyjnych własnych gmin</t>
  </si>
  <si>
    <t>wpływy ze sprzedaży składników majątkowych</t>
  </si>
  <si>
    <t>wynagrodzenia bezosobowe</t>
  </si>
  <si>
    <t>zakup usług remontowych</t>
  </si>
  <si>
    <t>wydatki inwstycyjne jednostek budżetowych</t>
  </si>
  <si>
    <t>Gospodarka mieszkaniowa</t>
  </si>
  <si>
    <t>różne jednostki obsługi gospodarki</t>
  </si>
  <si>
    <t>mieszkaniowej i komunalnej</t>
  </si>
  <si>
    <t>O970</t>
  </si>
  <si>
    <t>wpływy z różnych dochodów</t>
  </si>
  <si>
    <t>zakup energii</t>
  </si>
  <si>
    <t>gospodarka gruntami i nieruchomościami</t>
  </si>
  <si>
    <t>O470</t>
  </si>
  <si>
    <t>wpływy z opłat za zarząd, użytkowanie i użytkowanie wieczyste nieruchomości</t>
  </si>
  <si>
    <t>dochody z najmu i dzierżawy składników majątkowych gminy</t>
  </si>
  <si>
    <t>O760</t>
  </si>
  <si>
    <t>wpływy z tytułu przekształcenia prawa użytkowania wieczystego w prawo własności</t>
  </si>
  <si>
    <t>O770</t>
  </si>
  <si>
    <t>wpłaty z tytułu odpłatnego nabycia prawa własności oraz prawa użytkowania wieczystego nieruchomości</t>
  </si>
  <si>
    <t>O870</t>
  </si>
  <si>
    <t>pozostałe odsetki (nal.rozł.na raty)</t>
  </si>
  <si>
    <t>opłaty na rzecz budżetów jst</t>
  </si>
  <si>
    <t>podatek VAT</t>
  </si>
  <si>
    <t xml:space="preserve"> Kary i odszkodowania wypłacane na rzecz osób prawnych i innych jednostek organizacyjnych</t>
  </si>
  <si>
    <t>Działalność usługowa</t>
  </si>
  <si>
    <t>cmentarze</t>
  </si>
  <si>
    <t>podatek od towarów i usług</t>
  </si>
  <si>
    <t>Administracja publiczna</t>
  </si>
  <si>
    <t>urzędy wojewódzkie</t>
  </si>
  <si>
    <t>dotacja celowa z budżetu państwa na zadania zlecone gminie ustawami</t>
  </si>
  <si>
    <t>wynagodzenia osobowe pracowników</t>
  </si>
  <si>
    <t>dodatkowe wynagrodzenie roczne</t>
  </si>
  <si>
    <t>składki na ubezpieczenie społeczne</t>
  </si>
  <si>
    <t>składki na fundusz pracy</t>
  </si>
  <si>
    <t>odpisy na ZFŚS</t>
  </si>
  <si>
    <t>rady gmin</t>
  </si>
  <si>
    <t>różne wydatki na rzecz osób fizycznych</t>
  </si>
  <si>
    <t>podróże służbowe krajowe</t>
  </si>
  <si>
    <t>urzędy gmin</t>
  </si>
  <si>
    <t>O410</t>
  </si>
  <si>
    <t>wpływy z opłaty skarbowej</t>
  </si>
  <si>
    <t>O830</t>
  </si>
  <si>
    <t>wpływy z usług</t>
  </si>
  <si>
    <t xml:space="preserve">dochody  j.s.t. związane z realizacją zadań </t>
  </si>
  <si>
    <t>z zakresu administracji rządowej</t>
  </si>
  <si>
    <t>wydatki osobowe niezaliczane do wynagr.</t>
  </si>
  <si>
    <t>wynagrodzenia osobowe pracowników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</si>
  <si>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</si>
  <si>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</si>
  <si>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</si>
  <si>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</si>
  <si>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</si>
  <si>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wpłaty na Fundusz Emerytur Pomostowych</t>
  </si>
  <si>
    <t>Spis powszechny i inne</t>
  </si>
  <si>
    <t>wydatki osobowe niezaliczone do wynagrodzeń</t>
  </si>
  <si>
    <t>promocja jednostek samorządu terytorialnego</t>
  </si>
  <si>
    <t>pozostała działalność</t>
  </si>
  <si>
    <t>wydatki osobowe niezaliczane do wynagrodzeń</t>
  </si>
  <si>
    <t>świadczenia społeczne</t>
  </si>
  <si>
    <t>Urzędy naczelnych organów władzy państwowej, kontroli i ochrony prawa oraz sądownictwa</t>
  </si>
  <si>
    <t>urzędy naczelnych  organów władzy państowej, kontroli i ochrony prawa</t>
  </si>
  <si>
    <t xml:space="preserve">Wybory do rad gmin, rad powiatów i sejmików województw, wybory wójtów, burmistrzów i prezydentów miast oraz referenda gminne, powiatowe i wojewódzkie </t>
  </si>
  <si>
    <t>Bezpieczeństwo publiczne i ochrona przeciwpożarowa</t>
  </si>
  <si>
    <t>komendy wojewódzkie policji</t>
  </si>
  <si>
    <t>wpłaty od jednostek na fundusz celowy</t>
  </si>
  <si>
    <t>Komendy powiatowe Państwowej Straży Pożarnej</t>
  </si>
  <si>
    <t>ochotnicze straże pożarne</t>
  </si>
  <si>
    <t>dotacje celowe otrzymane od samorządu województwa na zadania bieżące realizowane na podstawie porozumień (umów) między jednostkami samorządu terytorialnego</t>
  </si>
  <si>
    <t>obrona cywilna</t>
  </si>
  <si>
    <t>zarządzanie kryzysowe</t>
  </si>
  <si>
    <t>usuwanie skutków klęsk żywiołowych</t>
  </si>
  <si>
    <t>Dochody od osób prawnych , od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</si>
  <si>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</si>
  <si>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</si>
  <si>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 w formie karty podatkowej</t>
  </si>
  <si>
    <t>wpływy z podatku rolnego , podatku leśnego oraz podatków i opłat lokalnych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</si>
  <si>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</si>
  <si>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</si>
  <si>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</si>
  <si>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</si>
  <si>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</si>
  <si>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</si>
  <si>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</si>
  <si>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</si>
  <si>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O910</t>
  </si>
  <si>
    <t>odsetki od nieterminowych wpłat podatków i opłat</t>
  </si>
  <si>
    <t>wpływy z podatku rolnego , podatku leśnego,  podatku od spadków i darowizn, podatu od czynności cywilnoprawnych oraz podatków i opłat lokalnych od osób fizycznych</t>
  </si>
  <si>
    <t xml:space="preserve">O360 </t>
  </si>
  <si>
    <t>podatek od spadków i darowizn</t>
  </si>
  <si>
    <t>O430</t>
  </si>
  <si>
    <t>wpływy z opłaty targowej</t>
  </si>
  <si>
    <t>wpływy z innych opłat lokalnych</t>
  </si>
  <si>
    <t>O500</t>
  </si>
  <si>
    <t>podatek od czynności cywilnoprawnych</t>
  </si>
  <si>
    <t>wpływy z innych opłat stanowiących dochody j.s.t. na podstawie ustaw</t>
  </si>
  <si>
    <t>O480</t>
  </si>
  <si>
    <t>wpływy z opłat za zezwolenia na sprzedaż alkoholu</t>
  </si>
  <si>
    <t>wpływy z różnych rozliczeń</t>
  </si>
  <si>
    <t>O460</t>
  </si>
  <si>
    <t>opłata eksploatacyjna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</si>
  <si>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</si>
  <si>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</si>
  <si>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</si>
  <si>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</si>
  <si>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</si>
  <si>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</si>
  <si>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</si>
  <si>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</si>
  <si>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</si>
  <si>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</t>
  </si>
  <si>
    <t>Różne rozliczenia</t>
  </si>
  <si>
    <t>część oświatowa subwencji ogólnej  dla j.s.t.</t>
  </si>
  <si>
    <t>subwencja ogólna z budżetu państwa</t>
  </si>
  <si>
    <t>część wyrównawcza subwencji ogólnej dla gmin</t>
  </si>
  <si>
    <t>różne rozliczenia</t>
  </si>
  <si>
    <t>pozostałe odsetki (od śr.na rach.bank.)</t>
  </si>
  <si>
    <t>rekompensaty utraconych dochodów w podatkach i opłatach lokalnych</t>
  </si>
  <si>
    <t>rezerwy ogólne i celowe</t>
  </si>
  <si>
    <t>rezerwy</t>
  </si>
  <si>
    <t>część równoważąca subwencji ogólnej</t>
  </si>
  <si>
    <t>Oświata i wychowanie</t>
  </si>
  <si>
    <t>szkoły podstawowe</t>
  </si>
  <si>
    <t>zakup pomocy nauk.dydakt.i książek</t>
  </si>
  <si>
    <t>opłaty z tytułu zakupu usług telekomunikacyjnych  telefonii stacjonarnej</t>
  </si>
  <si>
    <t>szkolenia pracowników niebędących członkami korpusu służby cywilnej</t>
  </si>
  <si>
    <t xml:space="preserve">oddziały przedszkolne przy szkołach podstawowych </t>
  </si>
  <si>
    <t>zakup pomocy naukowych dydaktycznych i książek</t>
  </si>
  <si>
    <t>odpisy na zakładowy fundusz świadczeń socjalnych</t>
  </si>
  <si>
    <t>przedszkola</t>
  </si>
  <si>
    <t>zakup środków żywności</t>
  </si>
  <si>
    <t>zakup usług do sieci Internet</t>
  </si>
  <si>
    <t>gimnazja</t>
  </si>
  <si>
    <t>odpisy na zakladowy fundusz świadczeń socjalnych</t>
  </si>
  <si>
    <t>dowożenie uczniów do szkół</t>
  </si>
  <si>
    <t>podatek od towarów i usług VAT</t>
  </si>
  <si>
    <t>dokształcanie i doskonalenie  nauczycieli</t>
  </si>
  <si>
    <t>Ochrona zdrowia</t>
  </si>
  <si>
    <t>zwalczanie narkomanii</t>
  </si>
  <si>
    <t xml:space="preserve">przeciwdziałanie alkoholizmowi  </t>
  </si>
  <si>
    <t>Pomoc społeczna</t>
  </si>
  <si>
    <t>placówki opiekuńczo-wychowawcze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</si>
  <si>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</si>
  <si>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powiatów, samorządów województw, pozyskane z innych źródeł</t>
  </si>
  <si>
    <t>domy pomocy społecznej</t>
  </si>
  <si>
    <t>zakup usług przez jednostki samorządu terytorialnego od innych jednostek j.s.t.</t>
  </si>
  <si>
    <t>świadczenia rodzinne , zaliczka alimentacyjna oraz składki na ubezpieczenie emerytalne i rentowe z ubezpieczenia społecznego</t>
  </si>
  <si>
    <t>O980</t>
  </si>
  <si>
    <t>wpływy z tytułu zwrotów wypłaconych świadczeń z funduszu alimentacyjnego</t>
  </si>
  <si>
    <t>dotacja celowa otrzymana  z budżetu państwa na realizację zadań bieżących z zakresu administracji rządowej oraz innych zadań zleconych gminie ustawami</t>
  </si>
  <si>
    <t>składki na ubezpieczenie zdrowotne opłacone za osoby pobierające niektóre świadczenia z pomocy społecznej oraz niektóre świadczenia rodzine</t>
  </si>
  <si>
    <t>dotacje celowe otrzymane z budżetu państwa na realizację własnych zadań bieżących gmin</t>
  </si>
  <si>
    <t xml:space="preserve">składki na ubezpieczenie zdrowotne </t>
  </si>
  <si>
    <t>zasiłki i pomoc w naturze oraz składki na ubezpieczenia  społeczne</t>
  </si>
  <si>
    <t xml:space="preserve">dodatki mieszkaniowe              </t>
  </si>
  <si>
    <t>Zasiłki stałe</t>
  </si>
  <si>
    <t>ośrodki pomocy społecznej</t>
  </si>
  <si>
    <t>zakup usług dostepu do sieci Internet</t>
  </si>
  <si>
    <t xml:space="preserve">opłaty z tytułu zakupu usług telekomunikacyjnych telefonii komórkowej  </t>
  </si>
  <si>
    <t>usługi opiekuńcze i specjalistyczne usługi opiekuńcze</t>
  </si>
  <si>
    <t>Pozostałe zadania w zakresie polityki społecznej</t>
  </si>
  <si>
    <t>dotacje rozwojowe oraz środki na finansowanie Wspólnej Polityki Rolnej</t>
  </si>
  <si>
    <t>Edukacyjna Opieka Wychowawcza</t>
  </si>
  <si>
    <t>świetlice szkolne</t>
  </si>
  <si>
    <t xml:space="preserve">zakup pomocy naukowych, dydaktycznych i książek </t>
  </si>
  <si>
    <t>pomoc materialna dla uczniów</t>
  </si>
  <si>
    <t>stypendia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</si>
  <si>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</si>
  <si>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</si>
  <si>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</si>
  <si>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</si>
  <si>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</si>
  <si>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dotacja celowa z budżetu na finansowanie lub dofinansowanie zadań zleconych do realizacji pozostałym jednostkom niezaliczanym do sektora finansów publicznych</t>
  </si>
  <si>
    <t>środki na dofinansowanie własnych inwestycji gmin (związków gmin), powiatów, samorządów województw, pozyskane z innych źródeł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</si>
  <si>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</si>
  <si>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</si>
  <si>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</si>
  <si>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>Wpływy i wydatki związane z gromadzeniem środków z opłat i kar za korzystanie ze środowiska</t>
  </si>
  <si>
    <t>O570</t>
  </si>
  <si>
    <t>grzywny, mandaty i inne kary pieniężne od osób fizycznych</t>
  </si>
  <si>
    <t>O580</t>
  </si>
  <si>
    <t>grzywny i inne kary pieniężne od osób prawnych i innych jednostek organizacyjnych</t>
  </si>
  <si>
    <t>Kultura i ochrona dziedzictwa narodowego</t>
  </si>
  <si>
    <t>pozostałe zadania z zakresu kultury</t>
  </si>
  <si>
    <t>domy i ośrodki kultury,świetlice i kluby</t>
  </si>
  <si>
    <t>dotacja podmiotowa z budżetu dla samorządowej instytucji kultury</t>
  </si>
  <si>
    <t>biblioteki</t>
  </si>
  <si>
    <t>Kultura fizyczna i sport</t>
  </si>
  <si>
    <t>Obiekty sportowe</t>
  </si>
  <si>
    <t>zadania w zakresie kultury fizycznej i sportu</t>
  </si>
  <si>
    <t>Ogółem :</t>
  </si>
  <si>
    <t xml:space="preserve">     DOCHODY OGÓŁEM ( A + B ), W TYM:</t>
  </si>
  <si>
    <t>A.</t>
  </si>
  <si>
    <t>DOCHODY BIEŻĄCE OGÓŁEM (I+II):</t>
  </si>
  <si>
    <t>1.</t>
  </si>
  <si>
    <t>Podatki i opłaty razem , w tym :</t>
  </si>
  <si>
    <t>wpływy z karty podatkowej</t>
  </si>
  <si>
    <t>podatek od czynności cwilnoprawnych</t>
  </si>
  <si>
    <t>wpływy z opłaty eksploatacyjnej</t>
  </si>
  <si>
    <t>opłata skarbowa</t>
  </si>
  <si>
    <t>2.</t>
  </si>
  <si>
    <t>Dochody z majątku gminy r-m , w tym:</t>
  </si>
  <si>
    <t>0 470</t>
  </si>
  <si>
    <t>0 750</t>
  </si>
  <si>
    <t>dochody z najmu i dzierżawy składników majątkowych jst oraz innych umów o podobnym charakterze</t>
  </si>
  <si>
    <t>3.</t>
  </si>
  <si>
    <t>Wpłaty od jednostek organizacyjnych gminy</t>
  </si>
  <si>
    <t>4.</t>
  </si>
  <si>
    <t>Pozostałe dochody r-m , w tym :</t>
  </si>
  <si>
    <t>dochody z tytułu wydawania zezwoleń na sprzedaż napojów alkoholowych</t>
  </si>
  <si>
    <t>I.</t>
  </si>
  <si>
    <t>Ogółem dochody własne (1+2+3+4)</t>
  </si>
  <si>
    <t>5.</t>
  </si>
  <si>
    <t>Subwencje ogólne razem , w tym :</t>
  </si>
  <si>
    <t>część oświatowa</t>
  </si>
  <si>
    <t>część wyrównawcza</t>
  </si>
  <si>
    <t>część równoważąca</t>
  </si>
  <si>
    <t>6.</t>
  </si>
  <si>
    <t>Ogółem dotacje , z tego :</t>
  </si>
  <si>
    <t>1)</t>
  </si>
  <si>
    <t>Dotacje celowe na zadania własne gminy</t>
  </si>
  <si>
    <t>( par. 2030)</t>
  </si>
  <si>
    <t>2)</t>
  </si>
  <si>
    <t>Dotacje celowe na zadania zlecone gminom</t>
  </si>
  <si>
    <t>( par. 2010 )</t>
  </si>
  <si>
    <t>3)</t>
  </si>
  <si>
    <t xml:space="preserve">Dotacje celowe na zadania realizowane </t>
  </si>
  <si>
    <t>4)</t>
  </si>
  <si>
    <t>II.</t>
  </si>
  <si>
    <t>Ogółem subwencje i dotacje (5+6)</t>
  </si>
  <si>
    <t>B.</t>
  </si>
  <si>
    <t>DOCHODY MAJĄTKOWE , W TYM:</t>
  </si>
  <si>
    <t>środki na dofinansowanie własnych inwestycji gmin, powiatów,samorządów województw, pozyskane z inych źródeł</t>
  </si>
  <si>
    <t>WYDATKI BIEŻĄCE , W TYM:</t>
  </si>
  <si>
    <t>wynagrodzenia i składki od nich naliczane</t>
  </si>
  <si>
    <t>świadczenia na rzecz osób fizycznych</t>
  </si>
  <si>
    <t>dotacje na zadania bieżące</t>
  </si>
  <si>
    <t>wydatki na obsługę długu gminy</t>
  </si>
  <si>
    <t>WYDATKI MAJĄTKOWE , W TYM:</t>
  </si>
  <si>
    <t>inwestycyjne</t>
  </si>
  <si>
    <t>WYDATKI OGÓŁEM (A+B):</t>
  </si>
  <si>
    <t>w drodze umów i porozumień (2310, 2330)</t>
  </si>
  <si>
    <t>O870, 0770</t>
  </si>
  <si>
    <t>dotacje rozwojowe (2007,2009)</t>
  </si>
  <si>
    <t xml:space="preserve">                                                    CZĘŚĆ TABELARYCZNA  INFORMACJI  Z  WYKONANIA BUDŻETU MIASTA I GMINY MŁYNARY</t>
  </si>
  <si>
    <t>dotacja celowa na pomoc finansową udzielaną między jednostkami samorządu terytorialnego na dofinansowanie własnych zadań bieżących</t>
  </si>
  <si>
    <t xml:space="preserve">                                                                             ZA I PÓŁROCZE  2011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</si>
</sst>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#.00"/>
  </numFmts>
  <fonts count="9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.25"/>
      <color indexed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2" fontId="5" fillId="0" borderId="1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2" fontId="5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2" fontId="5" fillId="2" borderId="1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5" fillId="0" borderId="9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2" fontId="5" fillId="2" borderId="14" xfId="0" applyNumberFormat="1" applyFont="1" applyFill="1" applyBorder="1" applyAlignment="1">
      <alignment horizontal="right" vertical="center" wrapText="1"/>
    </xf>
    <xf numFmtId="2" fontId="5" fillId="2" borderId="7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2" fontId="4" fillId="2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justify"/>
    </xf>
    <xf numFmtId="2" fontId="4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4" fontId="5" fillId="2" borderId="19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" fontId="4" fillId="0" borderId="2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2" fontId="5" fillId="2" borderId="12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dział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Arkusz1!$A$3</c:f>
              <c:strCache>
                <c:ptCount val="1"/>
                <c:pt idx="0">
                  <c:v>dział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</c:f>
              <c:numCache>
                <c:ptCount val="1"/>
                <c:pt idx="0">
                  <c:v>0</c:v>
                </c:pt>
              </c:numCache>
            </c:numRef>
          </c:val>
        </c:ser>
        <c:axId val="30003895"/>
        <c:axId val="1599600"/>
      </c:bar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00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Arkusz1!$E$417:$E$429</c:f>
              <c:numCache>
                <c:ptCount val="13"/>
                <c:pt idx="3">
                  <c:v>297674</c:v>
                </c:pt>
                <c:pt idx="7">
                  <c:v>297674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Arkusz1!$F$417:$F$429</c:f>
              <c:numCache>
                <c:ptCount val="13"/>
                <c:pt idx="3">
                  <c:v>280150</c:v>
                </c:pt>
                <c:pt idx="7">
                  <c:v>280150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Arkusz1!$G$417:$G$429</c:f>
              <c:numCache>
                <c:ptCount val="13"/>
                <c:pt idx="3">
                  <c:v>94.11302297143855</c:v>
                </c:pt>
                <c:pt idx="7">
                  <c:v>94.11302297143855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Arkusz1!$H$417:$H$429</c:f>
              <c:numCache>
                <c:ptCount val="13"/>
                <c:pt idx="0">
                  <c:v>104000</c:v>
                </c:pt>
                <c:pt idx="1">
                  <c:v>10800</c:v>
                </c:pt>
                <c:pt idx="2">
                  <c:v>93200</c:v>
                </c:pt>
                <c:pt idx="3">
                  <c:v>17000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8">
                  <c:v>209000</c:v>
                </c:pt>
                <c:pt idx="9">
                  <c:v>3000</c:v>
                </c:pt>
                <c:pt idx="10">
                  <c:v>6000</c:v>
                </c:pt>
                <c:pt idx="11">
                  <c:v>110000</c:v>
                </c:pt>
                <c:pt idx="12">
                  <c:v>90000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Arkusz1!$I$417:$I$429</c:f>
              <c:numCache>
                <c:ptCount val="13"/>
                <c:pt idx="0">
                  <c:v>30563.27</c:v>
                </c:pt>
                <c:pt idx="1">
                  <c:v>0</c:v>
                </c:pt>
                <c:pt idx="2">
                  <c:v>30563.27</c:v>
                </c:pt>
                <c:pt idx="3">
                  <c:v>2539.92</c:v>
                </c:pt>
                <c:pt idx="4">
                  <c:v>0</c:v>
                </c:pt>
                <c:pt idx="5">
                  <c:v>379.92</c:v>
                </c:pt>
                <c:pt idx="6">
                  <c:v>2160</c:v>
                </c:pt>
                <c:pt idx="8">
                  <c:v>95990.39</c:v>
                </c:pt>
                <c:pt idx="9">
                  <c:v>0</c:v>
                </c:pt>
                <c:pt idx="10">
                  <c:v>0</c:v>
                </c:pt>
                <c:pt idx="11">
                  <c:v>62318.01</c:v>
                </c:pt>
                <c:pt idx="12">
                  <c:v>33672.38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Arkusz1!$B$417:$D$429</c:f>
              <c:multiLvlStrCache>
                <c:ptCount val="13"/>
                <c:lvl>
                  <c:pt idx="0">
                    <c:v>oczyszczanie miast i wsi</c:v>
                  </c:pt>
                  <c:pt idx="1">
                    <c:v>zakup materiałów i wyposażenia</c:v>
                  </c:pt>
                  <c:pt idx="2">
                    <c:v>zakup usług pozostałych</c:v>
                  </c:pt>
                  <c:pt idx="3">
                    <c:v>utrzymanie zieleni w miastach i gminach</c:v>
                  </c:pt>
                  <c:pt idx="4">
                    <c:v>dotacja celowa z budżetu na finansowanie lub dofinansowanie zadań zleconych do realizacji pozostałym jednostkom niezaliczanym do sektora finansów publicznych</c:v>
                  </c:pt>
                  <c:pt idx="5">
                    <c:v>zakup materiałów i wyposażenia</c:v>
                  </c:pt>
                  <c:pt idx="6">
                    <c:v>zakup usług pozostałych</c:v>
                  </c:pt>
                  <c:pt idx="7">
                    <c:v>środki na dofinansowanie własnych inwestycji gmin (związków gmin), powiatów, samorządów województw, pozyskane z innych źródeł</c:v>
                  </c:pt>
                  <c:pt idx="8">
                    <c:v>oświetlenie ulic, placów i dróg</c:v>
                  </c:pt>
                  <c:pt idx="9">
                    <c:v>wynagrodzenia bezosobowe</c:v>
                  </c:pt>
                  <c:pt idx="10">
                    <c:v>zakup materiałów i wyposażenia</c:v>
                  </c:pt>
                  <c:pt idx="11">
                    <c:v>zakup energii</c:v>
                  </c:pt>
                  <c:pt idx="12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4210</c:v>
                  </c:pt>
                  <c:pt idx="2">
                    <c:v>4300</c:v>
                  </c:pt>
                  <c:pt idx="3">
                    <c:v>r-m</c:v>
                  </c:pt>
                  <c:pt idx="4">
                    <c:v>2830</c:v>
                  </c:pt>
                  <c:pt idx="5">
                    <c:v>4210</c:v>
                  </c:pt>
                  <c:pt idx="6">
                    <c:v>4300</c:v>
                  </c:pt>
                  <c:pt idx="7">
                    <c:v>6298</c:v>
                  </c:pt>
                  <c:pt idx="8">
                    <c:v>r-m</c:v>
                  </c:pt>
                  <c:pt idx="9">
                    <c:v>4170</c:v>
                  </c:pt>
                  <c:pt idx="10">
                    <c:v>4210</c:v>
                  </c:pt>
                  <c:pt idx="11">
                    <c:v>4260</c:v>
                  </c:pt>
                  <c:pt idx="12">
                    <c:v>4300</c:v>
                  </c:pt>
                </c:lvl>
                <c:lvl>
                  <c:pt idx="0">
                    <c:v>90003</c:v>
                  </c:pt>
                  <c:pt idx="3">
                    <c:v>90004</c:v>
                  </c:pt>
                  <c:pt idx="8">
                    <c:v>90015</c:v>
                  </c:pt>
                </c:lvl>
              </c:multiLvlStrCache>
            </c:multiLvlStrRef>
          </c:cat>
          <c:val>
            <c:numRef>
              <c:f>Arkusz1!$J$417:$J$429</c:f>
              <c:numCache>
                <c:ptCount val="13"/>
                <c:pt idx="0">
                  <c:v>29.387759615384617</c:v>
                </c:pt>
                <c:pt idx="1">
                  <c:v>0</c:v>
                </c:pt>
                <c:pt idx="2">
                  <c:v>32.79320815450644</c:v>
                </c:pt>
                <c:pt idx="3">
                  <c:v>14.940705882352942</c:v>
                </c:pt>
                <c:pt idx="4">
                  <c:v>0</c:v>
                </c:pt>
                <c:pt idx="5">
                  <c:v>7.598400000000001</c:v>
                </c:pt>
                <c:pt idx="6">
                  <c:v>27</c:v>
                </c:pt>
                <c:pt idx="8">
                  <c:v>45.92841626794259</c:v>
                </c:pt>
                <c:pt idx="9">
                  <c:v>0</c:v>
                </c:pt>
                <c:pt idx="10">
                  <c:v>0</c:v>
                </c:pt>
                <c:pt idx="11">
                  <c:v>56.65273636363637</c:v>
                </c:pt>
                <c:pt idx="12">
                  <c:v>37.413755555555554</c:v>
                </c:pt>
              </c:numCache>
            </c:numRef>
          </c:val>
        </c:ser>
        <c:axId val="14396401"/>
        <c:axId val="62458746"/>
      </c:bar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396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Arkusz1!$C$485:$D$500</c:f>
              <c:multiLvlStrCache>
                <c:ptCount val="16"/>
                <c:lvl>
                  <c:pt idx="0">
                    <c:v>Pozostałe dochody r-m , w tym :</c:v>
                  </c:pt>
                  <c:pt idx="1">
                    <c:v>dochody z tytułu wydawania zezwoleń na sprzedaż napojów alkoholowych</c:v>
                  </c:pt>
                  <c:pt idx="2">
                    <c:v>Ogółem dochody własne (1+2+3+4)</c:v>
                  </c:pt>
                  <c:pt idx="3">
                    <c:v>Subwencje ogólne razem , w tym :</c:v>
                  </c:pt>
                  <c:pt idx="4">
                    <c:v>część oświatowa</c:v>
                  </c:pt>
                  <c:pt idx="5">
                    <c:v>część wyrównawcza</c:v>
                  </c:pt>
                  <c:pt idx="6">
                    <c:v>część równoważąca</c:v>
                  </c:pt>
                  <c:pt idx="7">
                    <c:v>Ogółem dotacje , z tego :</c:v>
                  </c:pt>
                  <c:pt idx="8">
                    <c:v>Dotacje celowe na zadania własne gminy</c:v>
                  </c:pt>
                  <c:pt idx="9">
                    <c:v>( par. 2030)</c:v>
                  </c:pt>
                  <c:pt idx="10">
                    <c:v>Dotacje celowe na zadania zlecone gminom</c:v>
                  </c:pt>
                  <c:pt idx="11">
                    <c:v>( par. 2010 )</c:v>
                  </c:pt>
                  <c:pt idx="12">
                    <c:v>Dotacje celowe na zadania realizowane </c:v>
                  </c:pt>
                  <c:pt idx="13">
                    <c:v>w drodze umów i porozumień (2310, 2330)</c:v>
                  </c:pt>
                  <c:pt idx="14">
                    <c:v>dotacje rozwojowe (2007,2009)</c:v>
                  </c:pt>
                  <c:pt idx="15">
                    <c:v>Ogółem subwencje i dotacje (5+6)</c:v>
                  </c:pt>
                </c:lvl>
                <c:lvl>
                  <c:pt idx="0">
                    <c:v>4.</c:v>
                  </c:pt>
                  <c:pt idx="2">
                    <c:v>I.</c:v>
                  </c:pt>
                  <c:pt idx="3">
                    <c:v>5.</c:v>
                  </c:pt>
                  <c:pt idx="7">
                    <c:v>6.</c:v>
                  </c:pt>
                  <c:pt idx="8">
                    <c:v>1)</c:v>
                  </c:pt>
                  <c:pt idx="10">
                    <c:v>2)</c:v>
                  </c:pt>
                  <c:pt idx="12">
                    <c:v>3)</c:v>
                  </c:pt>
                  <c:pt idx="14">
                    <c:v>4)</c:v>
                  </c:pt>
                  <c:pt idx="15">
                    <c:v>II.</c:v>
                  </c:pt>
                </c:lvl>
              </c:multiLvlStrCache>
            </c:multiLvlStrRef>
          </c:cat>
          <c:val>
            <c:numRef>
              <c:f>Arkusz1!$E$485:$E$500</c:f>
              <c:numCache>
                <c:ptCount val="16"/>
                <c:pt idx="0">
                  <c:v>301734</c:v>
                </c:pt>
                <c:pt idx="1">
                  <c:v>70000</c:v>
                </c:pt>
                <c:pt idx="2">
                  <c:v>4994361</c:v>
                </c:pt>
                <c:pt idx="3">
                  <c:v>4936976</c:v>
                </c:pt>
                <c:pt idx="4">
                  <c:v>4195210</c:v>
                </c:pt>
                <c:pt idx="5">
                  <c:v>695500</c:v>
                </c:pt>
                <c:pt idx="6">
                  <c:v>46266</c:v>
                </c:pt>
                <c:pt idx="7">
                  <c:v>3213897.36</c:v>
                </c:pt>
                <c:pt idx="8">
                  <c:v>501358</c:v>
                </c:pt>
                <c:pt idx="10">
                  <c:v>2577398.1</c:v>
                </c:pt>
                <c:pt idx="12">
                  <c:v>25000</c:v>
                </c:pt>
                <c:pt idx="14">
                  <c:v>110141.26</c:v>
                </c:pt>
                <c:pt idx="15">
                  <c:v>8150873.359999999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Arkusz1!$C$485:$D$500</c:f>
              <c:multiLvlStrCache>
                <c:ptCount val="16"/>
                <c:lvl>
                  <c:pt idx="0">
                    <c:v>Pozostałe dochody r-m , w tym :</c:v>
                  </c:pt>
                  <c:pt idx="1">
                    <c:v>dochody z tytułu wydawania zezwoleń na sprzedaż napojów alkoholowych</c:v>
                  </c:pt>
                  <c:pt idx="2">
                    <c:v>Ogółem dochody własne (1+2+3+4)</c:v>
                  </c:pt>
                  <c:pt idx="3">
                    <c:v>Subwencje ogólne razem , w tym :</c:v>
                  </c:pt>
                  <c:pt idx="4">
                    <c:v>część oświatowa</c:v>
                  </c:pt>
                  <c:pt idx="5">
                    <c:v>część wyrównawcza</c:v>
                  </c:pt>
                  <c:pt idx="6">
                    <c:v>część równoważąca</c:v>
                  </c:pt>
                  <c:pt idx="7">
                    <c:v>Ogółem dotacje , z tego :</c:v>
                  </c:pt>
                  <c:pt idx="8">
                    <c:v>Dotacje celowe na zadania własne gminy</c:v>
                  </c:pt>
                  <c:pt idx="9">
                    <c:v>( par. 2030)</c:v>
                  </c:pt>
                  <c:pt idx="10">
                    <c:v>Dotacje celowe na zadania zlecone gminom</c:v>
                  </c:pt>
                  <c:pt idx="11">
                    <c:v>( par. 2010 )</c:v>
                  </c:pt>
                  <c:pt idx="12">
                    <c:v>Dotacje celowe na zadania realizowane </c:v>
                  </c:pt>
                  <c:pt idx="13">
                    <c:v>w drodze umów i porozumień (2310, 2330)</c:v>
                  </c:pt>
                  <c:pt idx="14">
                    <c:v>dotacje rozwojowe (2007,2009)</c:v>
                  </c:pt>
                  <c:pt idx="15">
                    <c:v>Ogółem subwencje i dotacje (5+6)</c:v>
                  </c:pt>
                </c:lvl>
                <c:lvl>
                  <c:pt idx="0">
                    <c:v>4.</c:v>
                  </c:pt>
                  <c:pt idx="2">
                    <c:v>I.</c:v>
                  </c:pt>
                  <c:pt idx="3">
                    <c:v>5.</c:v>
                  </c:pt>
                  <c:pt idx="7">
                    <c:v>6.</c:v>
                  </c:pt>
                  <c:pt idx="8">
                    <c:v>1)</c:v>
                  </c:pt>
                  <c:pt idx="10">
                    <c:v>2)</c:v>
                  </c:pt>
                  <c:pt idx="12">
                    <c:v>3)</c:v>
                  </c:pt>
                  <c:pt idx="14">
                    <c:v>4)</c:v>
                  </c:pt>
                  <c:pt idx="15">
                    <c:v>II.</c:v>
                  </c:pt>
                </c:lvl>
              </c:multiLvlStrCache>
            </c:multiLvlStrRef>
          </c:cat>
          <c:val>
            <c:numRef>
              <c:f>Arkusz1!$F$485:$F$500</c:f>
              <c:numCache>
                <c:ptCount val="16"/>
                <c:pt idx="0">
                  <c:v>205758.17</c:v>
                </c:pt>
                <c:pt idx="1">
                  <c:v>53595.57</c:v>
                </c:pt>
                <c:pt idx="2">
                  <c:v>2488731.7299999995</c:v>
                </c:pt>
                <c:pt idx="3">
                  <c:v>2952548</c:v>
                </c:pt>
                <c:pt idx="4">
                  <c:v>2581664</c:v>
                </c:pt>
                <c:pt idx="5">
                  <c:v>347748</c:v>
                </c:pt>
                <c:pt idx="6">
                  <c:v>23136</c:v>
                </c:pt>
                <c:pt idx="7">
                  <c:v>2109822</c:v>
                </c:pt>
                <c:pt idx="8">
                  <c:v>409371</c:v>
                </c:pt>
                <c:pt idx="10">
                  <c:v>1560809.74</c:v>
                </c:pt>
                <c:pt idx="12">
                  <c:v>29500</c:v>
                </c:pt>
                <c:pt idx="14">
                  <c:v>110141.26</c:v>
                </c:pt>
                <c:pt idx="15">
                  <c:v>5062370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Arkusz1!$C$485:$D$500</c:f>
              <c:multiLvlStrCache>
                <c:ptCount val="16"/>
                <c:lvl>
                  <c:pt idx="0">
                    <c:v>Pozostałe dochody r-m , w tym :</c:v>
                  </c:pt>
                  <c:pt idx="1">
                    <c:v>dochody z tytułu wydawania zezwoleń na sprzedaż napojów alkoholowych</c:v>
                  </c:pt>
                  <c:pt idx="2">
                    <c:v>Ogółem dochody własne (1+2+3+4)</c:v>
                  </c:pt>
                  <c:pt idx="3">
                    <c:v>Subwencje ogólne razem , w tym :</c:v>
                  </c:pt>
                  <c:pt idx="4">
                    <c:v>część oświatowa</c:v>
                  </c:pt>
                  <c:pt idx="5">
                    <c:v>część wyrównawcza</c:v>
                  </c:pt>
                  <c:pt idx="6">
                    <c:v>część równoważąca</c:v>
                  </c:pt>
                  <c:pt idx="7">
                    <c:v>Ogółem dotacje , z tego :</c:v>
                  </c:pt>
                  <c:pt idx="8">
                    <c:v>Dotacje celowe na zadania własne gminy</c:v>
                  </c:pt>
                  <c:pt idx="9">
                    <c:v>( par. 2030)</c:v>
                  </c:pt>
                  <c:pt idx="10">
                    <c:v>Dotacje celowe na zadania zlecone gminom</c:v>
                  </c:pt>
                  <c:pt idx="11">
                    <c:v>( par. 2010 )</c:v>
                  </c:pt>
                  <c:pt idx="12">
                    <c:v>Dotacje celowe na zadania realizowane </c:v>
                  </c:pt>
                  <c:pt idx="13">
                    <c:v>w drodze umów i porozumień (2310, 2330)</c:v>
                  </c:pt>
                  <c:pt idx="14">
                    <c:v>dotacje rozwojowe (2007,2009)</c:v>
                  </c:pt>
                  <c:pt idx="15">
                    <c:v>Ogółem subwencje i dotacje (5+6)</c:v>
                  </c:pt>
                </c:lvl>
                <c:lvl>
                  <c:pt idx="0">
                    <c:v>4.</c:v>
                  </c:pt>
                  <c:pt idx="2">
                    <c:v>I.</c:v>
                  </c:pt>
                  <c:pt idx="3">
                    <c:v>5.</c:v>
                  </c:pt>
                  <c:pt idx="7">
                    <c:v>6.</c:v>
                  </c:pt>
                  <c:pt idx="8">
                    <c:v>1)</c:v>
                  </c:pt>
                  <c:pt idx="10">
                    <c:v>2)</c:v>
                  </c:pt>
                  <c:pt idx="12">
                    <c:v>3)</c:v>
                  </c:pt>
                  <c:pt idx="14">
                    <c:v>4)</c:v>
                  </c:pt>
                  <c:pt idx="15">
                    <c:v>II.</c:v>
                  </c:pt>
                </c:lvl>
              </c:multiLvlStrCache>
            </c:multiLvlStrRef>
          </c:cat>
          <c:val>
            <c:numRef>
              <c:f>Arkusz1!$G$485:$G$500</c:f>
              <c:numCache>
                <c:ptCount val="16"/>
                <c:pt idx="0">
                  <c:v>68.19190744165391</c:v>
                </c:pt>
                <c:pt idx="1">
                  <c:v>76.5651</c:v>
                </c:pt>
                <c:pt idx="2">
                  <c:v>49.83083381437584</c:v>
                </c:pt>
                <c:pt idx="3">
                  <c:v>59.80478738401806</c:v>
                </c:pt>
                <c:pt idx="4">
                  <c:v>61.5383735259975</c:v>
                </c:pt>
                <c:pt idx="5">
                  <c:v>49.99971243709562</c:v>
                </c:pt>
                <c:pt idx="6">
                  <c:v>50.00648424328881</c:v>
                </c:pt>
                <c:pt idx="7">
                  <c:v>65.64683820518773</c:v>
                </c:pt>
                <c:pt idx="8">
                  <c:v>81.6524319947024</c:v>
                </c:pt>
                <c:pt idx="10">
                  <c:v>60.55757315876038</c:v>
                </c:pt>
                <c:pt idx="12">
                  <c:v>118</c:v>
                </c:pt>
                <c:pt idx="14">
                  <c:v>100</c:v>
                </c:pt>
                <c:pt idx="15">
                  <c:v>62.10831375252774</c:v>
                </c:pt>
              </c:numCache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11.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11.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E13" sqref="E13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66" zoomScaleSheetLayoutView="85" workbookViewId="0" topLeftCell="A1">
      <selection activeCell="A1" sqref="A1"/>
    </sheetView>
  </sheetViews>
  <sheetFormatPr defaultColWidth="11.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61"/>
  <sheetViews>
    <sheetView tabSelected="1" view="pageBreakPreview" zoomScale="85" zoomScaleNormal="75" zoomScaleSheetLayoutView="85" workbookViewId="0" topLeftCell="A495">
      <selection activeCell="A1" sqref="A1:J517"/>
    </sheetView>
  </sheetViews>
  <sheetFormatPr defaultColWidth="9.00390625" defaultRowHeight="12.75"/>
  <cols>
    <col min="1" max="1" width="5.00390625" style="1" customWidth="1"/>
    <col min="2" max="2" width="8.25390625" style="1" customWidth="1"/>
    <col min="3" max="3" width="7.875" style="1" customWidth="1"/>
    <col min="4" max="4" width="50.625" style="1" customWidth="1"/>
    <col min="5" max="6" width="16.625" style="1" customWidth="1"/>
    <col min="7" max="7" width="11.625" style="1" customWidth="1"/>
    <col min="8" max="8" width="15.25390625" style="1" customWidth="1"/>
    <col min="9" max="9" width="16.75390625" style="1" customWidth="1"/>
    <col min="10" max="10" width="9.375" style="1" customWidth="1"/>
    <col min="11" max="16384" width="9.00390625" style="1" customWidth="1"/>
  </cols>
  <sheetData>
    <row r="1" spans="1:10" s="6" customFormat="1" ht="15">
      <c r="A1" s="2"/>
      <c r="B1" s="3" t="s">
        <v>292</v>
      </c>
      <c r="C1" s="3"/>
      <c r="D1" s="3"/>
      <c r="E1" s="3"/>
      <c r="F1" s="3"/>
      <c r="G1" s="3"/>
      <c r="H1" s="4"/>
      <c r="I1" s="3"/>
      <c r="J1" s="5"/>
    </row>
    <row r="2" spans="1:10" s="11" customFormat="1" ht="15">
      <c r="A2" s="7"/>
      <c r="B2" s="8"/>
      <c r="C2" s="8"/>
      <c r="D2" s="312" t="s">
        <v>294</v>
      </c>
      <c r="E2" s="312"/>
      <c r="F2" s="8"/>
      <c r="G2" s="8"/>
      <c r="H2" s="8"/>
      <c r="I2" s="8"/>
      <c r="J2" s="10"/>
    </row>
    <row r="3" spans="1:10" ht="14.25">
      <c r="A3" s="12" t="s">
        <v>0</v>
      </c>
      <c r="B3" s="13" t="s">
        <v>1</v>
      </c>
      <c r="C3" s="12" t="s">
        <v>2</v>
      </c>
      <c r="D3" s="12" t="s">
        <v>3</v>
      </c>
      <c r="E3" s="14" t="s">
        <v>4</v>
      </c>
      <c r="F3" s="15"/>
      <c r="G3" s="16"/>
      <c r="H3" s="14" t="s">
        <v>5</v>
      </c>
      <c r="I3" s="15"/>
      <c r="J3" s="16"/>
    </row>
    <row r="4" spans="1:10" ht="14.25">
      <c r="A4" s="12"/>
      <c r="B4" s="13"/>
      <c r="C4" s="12"/>
      <c r="D4" s="12"/>
      <c r="E4" s="17" t="s">
        <v>6</v>
      </c>
      <c r="F4" s="18" t="s">
        <v>7</v>
      </c>
      <c r="G4" s="19"/>
      <c r="H4" s="17" t="s">
        <v>6</v>
      </c>
      <c r="I4" s="18" t="s">
        <v>8</v>
      </c>
      <c r="J4" s="19"/>
    </row>
    <row r="5" spans="1:10" ht="14.25">
      <c r="A5" s="20"/>
      <c r="B5" s="16"/>
      <c r="C5" s="20"/>
      <c r="D5" s="20"/>
      <c r="E5" s="20"/>
      <c r="F5" s="21" t="s">
        <v>9</v>
      </c>
      <c r="G5" s="21" t="s">
        <v>10</v>
      </c>
      <c r="H5" s="20"/>
      <c r="I5" s="21" t="s">
        <v>9</v>
      </c>
      <c r="J5" s="21" t="s">
        <v>11</v>
      </c>
    </row>
    <row r="6" spans="1:10" ht="14.25">
      <c r="A6" s="22">
        <v>1</v>
      </c>
      <c r="B6" s="23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s="32" customFormat="1" ht="15">
      <c r="A7" s="25" t="s">
        <v>12</v>
      </c>
      <c r="B7" s="26"/>
      <c r="C7" s="27" t="s">
        <v>13</v>
      </c>
      <c r="D7" s="28" t="s">
        <v>14</v>
      </c>
      <c r="E7" s="29">
        <f>E8+E15+E18</f>
        <v>113169.1</v>
      </c>
      <c r="F7" s="29">
        <f>F8+F15+F18</f>
        <v>114171.1</v>
      </c>
      <c r="G7" s="187">
        <f>F7/E7*100</f>
        <v>100.88540069683332</v>
      </c>
      <c r="H7" s="29">
        <f>H8+H15+H18</f>
        <v>1005549.1</v>
      </c>
      <c r="I7" s="29">
        <f>I8+I15+I18</f>
        <v>123533.69</v>
      </c>
      <c r="J7" s="31">
        <f>I7/H7*100</f>
        <v>12.28519721215006</v>
      </c>
    </row>
    <row r="8" spans="1:10" ht="15">
      <c r="A8" s="33"/>
      <c r="B8" s="34" t="s">
        <v>15</v>
      </c>
      <c r="C8" s="35" t="s">
        <v>13</v>
      </c>
      <c r="D8" s="36" t="s">
        <v>16</v>
      </c>
      <c r="E8" s="37">
        <f>SUM(E10:E14)</f>
        <v>10000</v>
      </c>
      <c r="F8" s="92">
        <f>SUM(F9:F14)</f>
        <v>10907.980000000001</v>
      </c>
      <c r="G8" s="220">
        <f>F8/E8*100</f>
        <v>109.07980000000002</v>
      </c>
      <c r="H8" s="218">
        <f>SUM(H10:H14)</f>
        <v>867000</v>
      </c>
      <c r="I8" s="37">
        <f>SUM(I10:I14)</f>
        <v>13450</v>
      </c>
      <c r="J8" s="38">
        <f>I8/H8*100</f>
        <v>1.5513264129181086</v>
      </c>
    </row>
    <row r="9" spans="1:10" ht="14.25">
      <c r="A9" s="33"/>
      <c r="B9" s="39"/>
      <c r="C9" s="33" t="s">
        <v>17</v>
      </c>
      <c r="D9" s="17" t="s">
        <v>18</v>
      </c>
      <c r="E9" s="40">
        <v>0</v>
      </c>
      <c r="F9" s="43">
        <v>19.7</v>
      </c>
      <c r="G9" s="221">
        <v>0</v>
      </c>
      <c r="H9" s="219"/>
      <c r="I9" s="40"/>
      <c r="J9" s="41"/>
    </row>
    <row r="10" spans="1:10" ht="15" customHeight="1">
      <c r="A10" s="301"/>
      <c r="B10" s="301"/>
      <c r="C10" s="301" t="s">
        <v>19</v>
      </c>
      <c r="D10" s="309" t="s">
        <v>20</v>
      </c>
      <c r="E10" s="313">
        <v>10000</v>
      </c>
      <c r="F10" s="262">
        <v>10888.28</v>
      </c>
      <c r="G10" s="263">
        <f>F10/E10*100</f>
        <v>108.88280000000002</v>
      </c>
      <c r="H10" s="44"/>
      <c r="I10" s="43"/>
      <c r="J10" s="45"/>
    </row>
    <row r="11" spans="1:10" ht="14.25">
      <c r="A11" s="301"/>
      <c r="B11" s="301"/>
      <c r="C11" s="301"/>
      <c r="D11" s="309"/>
      <c r="E11" s="313"/>
      <c r="F11" s="262"/>
      <c r="G11" s="263"/>
      <c r="H11" s="46"/>
      <c r="I11" s="47"/>
      <c r="J11" s="48"/>
    </row>
    <row r="12" spans="1:10" ht="14.25">
      <c r="A12" s="301"/>
      <c r="B12" s="301"/>
      <c r="C12" s="301">
        <v>4590</v>
      </c>
      <c r="D12" s="2" t="s">
        <v>21</v>
      </c>
      <c r="E12" s="43"/>
      <c r="F12" s="47"/>
      <c r="G12" s="292"/>
      <c r="H12" s="262">
        <v>17000</v>
      </c>
      <c r="I12" s="262">
        <v>0</v>
      </c>
      <c r="J12" s="263">
        <v>0</v>
      </c>
    </row>
    <row r="13" spans="1:10" ht="14.25">
      <c r="A13" s="301"/>
      <c r="B13" s="301"/>
      <c r="C13" s="301"/>
      <c r="D13" s="14" t="s">
        <v>22</v>
      </c>
      <c r="E13" s="50"/>
      <c r="F13" s="50"/>
      <c r="G13" s="51"/>
      <c r="H13" s="262"/>
      <c r="I13" s="262"/>
      <c r="J13" s="263"/>
    </row>
    <row r="14" spans="1:10" ht="14.25">
      <c r="A14" s="22"/>
      <c r="B14" s="52"/>
      <c r="C14" s="53">
        <v>6050</v>
      </c>
      <c r="D14" s="14" t="s">
        <v>23</v>
      </c>
      <c r="E14" s="50"/>
      <c r="F14" s="50"/>
      <c r="G14" s="54"/>
      <c r="H14" s="55">
        <v>850000</v>
      </c>
      <c r="I14" s="50">
        <v>13450</v>
      </c>
      <c r="J14" s="54">
        <f>I14/H14*100</f>
        <v>1.5823529411764705</v>
      </c>
    </row>
    <row r="15" spans="1:10" ht="15">
      <c r="A15" s="24"/>
      <c r="B15" s="56" t="s">
        <v>25</v>
      </c>
      <c r="C15" s="57" t="s">
        <v>13</v>
      </c>
      <c r="D15" s="58" t="s">
        <v>26</v>
      </c>
      <c r="E15" s="59">
        <f>SUM(E16:E17)</f>
        <v>0</v>
      </c>
      <c r="F15" s="59">
        <f>SUM(F16:F17)</f>
        <v>154.02</v>
      </c>
      <c r="G15" s="60">
        <f>SUM(G16:G17)</f>
        <v>0</v>
      </c>
      <c r="H15" s="59">
        <f>H17</f>
        <v>13000</v>
      </c>
      <c r="I15" s="59">
        <f>I17</f>
        <v>5644.59</v>
      </c>
      <c r="J15" s="61">
        <f>I15/H15*100</f>
        <v>43.41992307692308</v>
      </c>
    </row>
    <row r="16" spans="1:10" ht="28.5">
      <c r="A16" s="24"/>
      <c r="B16" s="62"/>
      <c r="C16" s="22" t="s">
        <v>27</v>
      </c>
      <c r="D16" s="63" t="s">
        <v>28</v>
      </c>
      <c r="E16" s="64">
        <v>0</v>
      </c>
      <c r="F16" s="64">
        <v>154.02</v>
      </c>
      <c r="G16" s="54">
        <v>0</v>
      </c>
      <c r="H16" s="64"/>
      <c r="I16" s="64"/>
      <c r="J16" s="61"/>
    </row>
    <row r="17" spans="1:10" ht="14.25">
      <c r="A17" s="24"/>
      <c r="B17" s="23"/>
      <c r="C17" s="24">
        <v>2850</v>
      </c>
      <c r="D17" s="21" t="s">
        <v>29</v>
      </c>
      <c r="E17" s="65"/>
      <c r="F17" s="65"/>
      <c r="G17" s="54"/>
      <c r="H17" s="65">
        <v>13000</v>
      </c>
      <c r="I17" s="65">
        <v>5644.59</v>
      </c>
      <c r="J17" s="66">
        <f>I17/H17*100</f>
        <v>43.41992307692308</v>
      </c>
    </row>
    <row r="18" spans="1:10" ht="15">
      <c r="A18" s="24"/>
      <c r="B18" s="68" t="s">
        <v>30</v>
      </c>
      <c r="C18" s="69" t="s">
        <v>13</v>
      </c>
      <c r="D18" s="58" t="s">
        <v>31</v>
      </c>
      <c r="E18" s="70">
        <f>SUM(E19:E22)</f>
        <v>103169.1</v>
      </c>
      <c r="F18" s="70">
        <f>SUM(F19:F22)</f>
        <v>103109.1</v>
      </c>
      <c r="G18" s="71">
        <f>F18/E18*100</f>
        <v>99.94184305184402</v>
      </c>
      <c r="H18" s="70">
        <f>SUM(H19:H24)</f>
        <v>125549.1</v>
      </c>
      <c r="I18" s="37">
        <f>SUM(I19:I24)</f>
        <v>104439.1</v>
      </c>
      <c r="J18" s="61">
        <f>I18/H18*100</f>
        <v>83.18586114914403</v>
      </c>
    </row>
    <row r="19" spans="1:10" ht="14.25">
      <c r="A19" s="33"/>
      <c r="B19" s="39"/>
      <c r="C19" s="33" t="s">
        <v>32</v>
      </c>
      <c r="D19" s="21" t="s">
        <v>33</v>
      </c>
      <c r="E19" s="40">
        <v>120</v>
      </c>
      <c r="F19" s="40">
        <v>60</v>
      </c>
      <c r="G19" s="72">
        <f>F19/E19*100</f>
        <v>50</v>
      </c>
      <c r="H19" s="40"/>
      <c r="I19" s="40"/>
      <c r="J19" s="45"/>
    </row>
    <row r="20" spans="1:10" ht="14.25">
      <c r="A20" s="73"/>
      <c r="B20" s="73"/>
      <c r="C20" s="301">
        <v>2010</v>
      </c>
      <c r="D20" s="4" t="s">
        <v>34</v>
      </c>
      <c r="E20" s="259">
        <v>103049.1</v>
      </c>
      <c r="F20" s="259">
        <v>103049.1</v>
      </c>
      <c r="G20" s="308">
        <f>F20/E20*100</f>
        <v>100</v>
      </c>
      <c r="H20" s="43"/>
      <c r="I20" s="43"/>
      <c r="J20" s="45"/>
    </row>
    <row r="21" spans="1:10" ht="14.25">
      <c r="A21" s="53"/>
      <c r="B21" s="53"/>
      <c r="C21" s="301"/>
      <c r="D21" s="15" t="s">
        <v>35</v>
      </c>
      <c r="E21" s="259"/>
      <c r="F21" s="259"/>
      <c r="G21" s="308"/>
      <c r="H21" s="50"/>
      <c r="I21" s="50"/>
      <c r="J21" s="74"/>
    </row>
    <row r="22" spans="1:10" ht="14.25">
      <c r="A22" s="24"/>
      <c r="B22" s="24"/>
      <c r="C22" s="22">
        <v>4210</v>
      </c>
      <c r="D22" s="15" t="s">
        <v>36</v>
      </c>
      <c r="E22" s="50"/>
      <c r="F22" s="50"/>
      <c r="G22" s="51"/>
      <c r="H22" s="50">
        <v>2365.37</v>
      </c>
      <c r="I22" s="50">
        <v>1695.37</v>
      </c>
      <c r="J22" s="54">
        <f>I22/H22*100</f>
        <v>71.67462172937003</v>
      </c>
    </row>
    <row r="23" spans="1:10" ht="14.25">
      <c r="A23" s="22"/>
      <c r="B23" s="62"/>
      <c r="C23" s="22">
        <v>4300</v>
      </c>
      <c r="D23" s="21" t="s">
        <v>37</v>
      </c>
      <c r="E23" s="64"/>
      <c r="F23" s="64"/>
      <c r="G23" s="54"/>
      <c r="H23" s="64">
        <v>22155.2</v>
      </c>
      <c r="I23" s="64">
        <v>1715.2</v>
      </c>
      <c r="J23" s="54">
        <f>I23/H23*100</f>
        <v>7.7417491153318405</v>
      </c>
    </row>
    <row r="24" spans="1:10" ht="14.25">
      <c r="A24" s="24"/>
      <c r="B24" s="23"/>
      <c r="C24" s="24">
        <v>4430</v>
      </c>
      <c r="D24" s="21" t="s">
        <v>38</v>
      </c>
      <c r="E24" s="65"/>
      <c r="F24" s="65"/>
      <c r="G24" s="54"/>
      <c r="H24" s="65">
        <v>101028.53</v>
      </c>
      <c r="I24" s="65">
        <v>101028.53</v>
      </c>
      <c r="J24" s="54">
        <f>I24/H24*100</f>
        <v>100</v>
      </c>
    </row>
    <row r="25" spans="1:10" s="32" customFormat="1" ht="15">
      <c r="A25" s="25" t="s">
        <v>39</v>
      </c>
      <c r="B25" s="75"/>
      <c r="C25" s="25" t="s">
        <v>13</v>
      </c>
      <c r="D25" s="76" t="s">
        <v>40</v>
      </c>
      <c r="E25" s="70">
        <f>SUM(E26)</f>
        <v>3500</v>
      </c>
      <c r="F25" s="70">
        <f>SUM(F26)</f>
        <v>881.32</v>
      </c>
      <c r="G25" s="61">
        <f>F25/E25*100</f>
        <v>25.18057142857143</v>
      </c>
      <c r="H25" s="77"/>
      <c r="I25" s="31"/>
      <c r="J25" s="78"/>
    </row>
    <row r="26" spans="1:10" ht="15">
      <c r="A26" s="24"/>
      <c r="B26" s="69" t="s">
        <v>41</v>
      </c>
      <c r="C26" s="24" t="s">
        <v>13</v>
      </c>
      <c r="D26" s="58" t="s">
        <v>42</v>
      </c>
      <c r="E26" s="70">
        <f>SUM(E27)</f>
        <v>3500</v>
      </c>
      <c r="F26" s="70">
        <f>SUM(F27)</f>
        <v>881.32</v>
      </c>
      <c r="G26" s="61">
        <f>F26/E26*100</f>
        <v>25.18057142857143</v>
      </c>
      <c r="H26" s="65"/>
      <c r="I26" s="67"/>
      <c r="J26" s="79"/>
    </row>
    <row r="27" spans="1:10" ht="28.5">
      <c r="A27" s="24"/>
      <c r="B27" s="24"/>
      <c r="C27" s="24" t="s">
        <v>27</v>
      </c>
      <c r="D27" s="63" t="s">
        <v>28</v>
      </c>
      <c r="E27" s="65">
        <v>3500</v>
      </c>
      <c r="F27" s="65">
        <v>881.32</v>
      </c>
      <c r="G27" s="66">
        <f>F27/E27*100</f>
        <v>25.18057142857143</v>
      </c>
      <c r="H27" s="65"/>
      <c r="I27" s="67"/>
      <c r="J27" s="79"/>
    </row>
    <row r="28" spans="1:10" s="32" customFormat="1" ht="15">
      <c r="A28" s="25">
        <v>600</v>
      </c>
      <c r="B28" s="25"/>
      <c r="C28" s="25" t="s">
        <v>13</v>
      </c>
      <c r="D28" s="85" t="s">
        <v>43</v>
      </c>
      <c r="E28" s="77">
        <f>E31</f>
        <v>850000</v>
      </c>
      <c r="F28" s="77">
        <f>F31</f>
        <v>831.5</v>
      </c>
      <c r="G28" s="61">
        <f>F28/E28*100</f>
        <v>0.09782352941176471</v>
      </c>
      <c r="H28" s="77">
        <f>H29+H31</f>
        <v>2298500</v>
      </c>
      <c r="I28" s="77">
        <f>I29+I31</f>
        <v>421538.3</v>
      </c>
      <c r="J28" s="31">
        <f>I28/H28*100</f>
        <v>18.33971285621057</v>
      </c>
    </row>
    <row r="29" spans="1:10" ht="15">
      <c r="A29" s="24"/>
      <c r="B29" s="68">
        <v>60014</v>
      </c>
      <c r="C29" s="223" t="s">
        <v>13</v>
      </c>
      <c r="D29" s="225" t="s">
        <v>44</v>
      </c>
      <c r="E29" s="224"/>
      <c r="F29" s="70"/>
      <c r="G29" s="61"/>
      <c r="H29" s="70">
        <f>SUM(H30)</f>
        <v>150000</v>
      </c>
      <c r="I29" s="70">
        <f>SUM(I30)</f>
        <v>0</v>
      </c>
      <c r="J29" s="61">
        <v>0</v>
      </c>
    </row>
    <row r="30" spans="1:10" ht="71.25">
      <c r="A30" s="24"/>
      <c r="B30" s="23"/>
      <c r="C30" s="24">
        <v>6300</v>
      </c>
      <c r="D30" s="82" t="s">
        <v>45</v>
      </c>
      <c r="E30" s="66"/>
      <c r="F30" s="65"/>
      <c r="G30" s="61"/>
      <c r="H30" s="65">
        <v>150000</v>
      </c>
      <c r="I30" s="65">
        <v>0</v>
      </c>
      <c r="J30" s="66">
        <v>0</v>
      </c>
    </row>
    <row r="31" spans="1:10" ht="15">
      <c r="A31" s="33"/>
      <c r="B31" s="34">
        <v>60016</v>
      </c>
      <c r="C31" s="35" t="s">
        <v>13</v>
      </c>
      <c r="D31" s="36" t="s">
        <v>46</v>
      </c>
      <c r="E31" s="37">
        <f>SUM(E32:E33)</f>
        <v>850000</v>
      </c>
      <c r="F31" s="37">
        <f>SUM(F32:F33)</f>
        <v>831.5</v>
      </c>
      <c r="G31" s="38">
        <f>F31/E31*100</f>
        <v>0.09782352941176471</v>
      </c>
      <c r="H31" s="37">
        <f>SUM(H34:H40)</f>
        <v>2148500</v>
      </c>
      <c r="I31" s="37">
        <f>SUM(I34:I40)</f>
        <v>421538.3</v>
      </c>
      <c r="J31" s="38">
        <f>I31/H31*100</f>
        <v>19.62012101466139</v>
      </c>
    </row>
    <row r="32" spans="1:10" ht="42.75">
      <c r="A32" s="232"/>
      <c r="B32" s="233"/>
      <c r="C32" s="232" t="s">
        <v>47</v>
      </c>
      <c r="D32" s="228" t="s">
        <v>48</v>
      </c>
      <c r="E32" s="222">
        <v>0</v>
      </c>
      <c r="F32" s="222">
        <v>831.5</v>
      </c>
      <c r="G32" s="221">
        <v>0</v>
      </c>
      <c r="H32" s="238"/>
      <c r="I32" s="238"/>
      <c r="J32" s="220"/>
    </row>
    <row r="33" spans="1:10" ht="42.75">
      <c r="A33" s="232"/>
      <c r="B33" s="233"/>
      <c r="C33" s="232">
        <v>6330</v>
      </c>
      <c r="D33" s="228" t="s">
        <v>49</v>
      </c>
      <c r="E33" s="222">
        <v>850000</v>
      </c>
      <c r="F33" s="222">
        <v>0</v>
      </c>
      <c r="G33" s="221">
        <f>F33/E33*100</f>
        <v>0</v>
      </c>
      <c r="H33" s="238"/>
      <c r="I33" s="238"/>
      <c r="J33" s="220"/>
    </row>
    <row r="34" spans="1:10" ht="15">
      <c r="A34" s="22"/>
      <c r="B34" s="62"/>
      <c r="C34" s="22">
        <v>4170</v>
      </c>
      <c r="D34" s="20" t="s">
        <v>51</v>
      </c>
      <c r="E34" s="64"/>
      <c r="F34" s="64"/>
      <c r="G34" s="60"/>
      <c r="H34" s="64">
        <v>26000</v>
      </c>
      <c r="I34" s="64">
        <v>10935.8</v>
      </c>
      <c r="J34" s="54">
        <f>I34/H34*100</f>
        <v>42.06076923076923</v>
      </c>
    </row>
    <row r="35" spans="1:10" ht="15">
      <c r="A35" s="24"/>
      <c r="B35" s="23"/>
      <c r="C35" s="24">
        <v>4210</v>
      </c>
      <c r="D35" s="21" t="s">
        <v>36</v>
      </c>
      <c r="E35" s="65"/>
      <c r="F35" s="65"/>
      <c r="G35" s="60"/>
      <c r="H35" s="65">
        <v>97000</v>
      </c>
      <c r="I35" s="65">
        <v>22711.38</v>
      </c>
      <c r="J35" s="66">
        <f>I35/H35*100</f>
        <v>23.41379381443299</v>
      </c>
    </row>
    <row r="36" spans="1:10" ht="15">
      <c r="A36" s="24"/>
      <c r="B36" s="23"/>
      <c r="C36" s="24">
        <v>4270</v>
      </c>
      <c r="D36" s="21" t="s">
        <v>52</v>
      </c>
      <c r="E36" s="65"/>
      <c r="F36" s="65"/>
      <c r="G36" s="60"/>
      <c r="H36" s="65">
        <v>50000</v>
      </c>
      <c r="I36" s="65">
        <v>0</v>
      </c>
      <c r="J36" s="66">
        <f>I36/H36*100</f>
        <v>0</v>
      </c>
    </row>
    <row r="37" spans="1:10" ht="15">
      <c r="A37" s="33"/>
      <c r="B37" s="39"/>
      <c r="C37" s="33">
        <v>4300</v>
      </c>
      <c r="D37" s="21" t="s">
        <v>37</v>
      </c>
      <c r="E37" s="40"/>
      <c r="F37" s="40"/>
      <c r="G37" s="60"/>
      <c r="H37" s="40">
        <v>138000</v>
      </c>
      <c r="I37" s="40">
        <v>67738.7</v>
      </c>
      <c r="J37" s="66">
        <f>I37/H37*100</f>
        <v>49.08601449275362</v>
      </c>
    </row>
    <row r="38" spans="1:10" ht="15">
      <c r="A38" s="33"/>
      <c r="B38" s="39"/>
      <c r="C38" s="33">
        <v>4430</v>
      </c>
      <c r="D38" s="17" t="s">
        <v>38</v>
      </c>
      <c r="E38" s="40"/>
      <c r="F38" s="40"/>
      <c r="G38" s="61"/>
      <c r="H38" s="40">
        <v>7500</v>
      </c>
      <c r="I38" s="40">
        <v>1973.5</v>
      </c>
      <c r="J38" s="66">
        <f>I38/H38*100</f>
        <v>26.313333333333333</v>
      </c>
    </row>
    <row r="39" spans="1:10" ht="15">
      <c r="A39" s="33"/>
      <c r="B39" s="39"/>
      <c r="C39" s="33">
        <v>4580</v>
      </c>
      <c r="D39" s="17" t="s">
        <v>18</v>
      </c>
      <c r="E39" s="40"/>
      <c r="F39" s="40"/>
      <c r="G39" s="61"/>
      <c r="H39" s="40"/>
      <c r="I39" s="40"/>
      <c r="J39" s="66"/>
    </row>
    <row r="40" spans="1:10" ht="15">
      <c r="A40" s="33"/>
      <c r="B40" s="39"/>
      <c r="C40" s="33">
        <v>6050</v>
      </c>
      <c r="D40" s="17" t="s">
        <v>53</v>
      </c>
      <c r="E40" s="40"/>
      <c r="F40" s="40"/>
      <c r="G40" s="61"/>
      <c r="H40" s="40">
        <v>1830000</v>
      </c>
      <c r="I40" s="40">
        <v>318178.92</v>
      </c>
      <c r="J40" s="66">
        <f>I40/H40*100</f>
        <v>17.386826229508195</v>
      </c>
    </row>
    <row r="41" spans="1:10" s="32" customFormat="1" ht="15">
      <c r="A41" s="83">
        <v>700</v>
      </c>
      <c r="B41" s="84"/>
      <c r="C41" s="83" t="s">
        <v>13</v>
      </c>
      <c r="D41" s="85" t="s">
        <v>54</v>
      </c>
      <c r="E41" s="86">
        <f>E42+E56</f>
        <v>982954.1699999999</v>
      </c>
      <c r="F41" s="86">
        <f>F42+F56</f>
        <v>169936.00000000003</v>
      </c>
      <c r="G41" s="87">
        <f>F41/E41*100</f>
        <v>17.288293308730765</v>
      </c>
      <c r="H41" s="86">
        <f>H42+H56</f>
        <v>1041325.1699999999</v>
      </c>
      <c r="I41" s="86">
        <f>I42+I56</f>
        <v>64600.71000000001</v>
      </c>
      <c r="J41" s="88">
        <f>I41/H41*100</f>
        <v>6.203701961799311</v>
      </c>
    </row>
    <row r="42" spans="1:10" s="93" customFormat="1" ht="15">
      <c r="A42" s="35"/>
      <c r="B42" s="89">
        <v>70004</v>
      </c>
      <c r="C42" s="90" t="s">
        <v>13</v>
      </c>
      <c r="D42" s="91" t="s">
        <v>55</v>
      </c>
      <c r="E42" s="245">
        <f>SUM(E44:E45)</f>
        <v>462825.17</v>
      </c>
      <c r="F42" s="245">
        <f>SUM(F44:F45)</f>
        <v>4765</v>
      </c>
      <c r="G42" s="246">
        <f>F42/E42*100</f>
        <v>1.0295464267857344</v>
      </c>
      <c r="H42" s="310">
        <f>SUM(H46:H54)</f>
        <v>909725.1699999999</v>
      </c>
      <c r="I42" s="310">
        <f>SUM(I46:I54)</f>
        <v>40748.47</v>
      </c>
      <c r="J42" s="305">
        <f>I42/H42*100</f>
        <v>4.479206615773861</v>
      </c>
    </row>
    <row r="43" spans="1:10" s="93" customFormat="1" ht="15">
      <c r="A43" s="57"/>
      <c r="B43" s="9"/>
      <c r="C43" s="94"/>
      <c r="D43" s="7" t="s">
        <v>56</v>
      </c>
      <c r="E43" s="272"/>
      <c r="F43" s="272"/>
      <c r="G43" s="305"/>
      <c r="H43" s="311"/>
      <c r="I43" s="311"/>
      <c r="J43" s="311"/>
    </row>
    <row r="44" spans="1:10" ht="14.25">
      <c r="A44" s="22"/>
      <c r="B44" s="52"/>
      <c r="C44" s="53" t="s">
        <v>57</v>
      </c>
      <c r="D44" s="14" t="s">
        <v>58</v>
      </c>
      <c r="E44" s="221">
        <v>0</v>
      </c>
      <c r="F44" s="222">
        <v>4765</v>
      </c>
      <c r="G44" s="221">
        <v>0</v>
      </c>
      <c r="H44" s="55"/>
      <c r="I44" s="96"/>
      <c r="J44" s="54"/>
    </row>
    <row r="45" spans="1:10" ht="57">
      <c r="A45" s="22"/>
      <c r="B45" s="52"/>
      <c r="C45" s="53">
        <v>6298</v>
      </c>
      <c r="D45" s="97" t="s">
        <v>24</v>
      </c>
      <c r="E45" s="50">
        <v>462825.17</v>
      </c>
      <c r="F45" s="50">
        <v>0</v>
      </c>
      <c r="G45" s="54">
        <v>0</v>
      </c>
      <c r="H45" s="55"/>
      <c r="I45" s="96"/>
      <c r="J45" s="54"/>
    </row>
    <row r="46" spans="1:10" ht="15">
      <c r="A46" s="22"/>
      <c r="B46" s="52"/>
      <c r="C46" s="53">
        <v>4170</v>
      </c>
      <c r="D46" s="14" t="s">
        <v>51</v>
      </c>
      <c r="E46" s="51"/>
      <c r="F46" s="50"/>
      <c r="G46" s="60"/>
      <c r="H46" s="50">
        <v>2000</v>
      </c>
      <c r="I46" s="51">
        <v>526</v>
      </c>
      <c r="J46" s="66">
        <f aca="true" t="shared" si="0" ref="J46:J54">I46/H46*100</f>
        <v>26.3</v>
      </c>
    </row>
    <row r="47" spans="1:10" ht="15">
      <c r="A47" s="22"/>
      <c r="B47" s="62"/>
      <c r="C47" s="22">
        <v>4210</v>
      </c>
      <c r="D47" s="20" t="s">
        <v>36</v>
      </c>
      <c r="E47" s="54"/>
      <c r="F47" s="64"/>
      <c r="G47" s="60"/>
      <c r="H47" s="64">
        <v>15500</v>
      </c>
      <c r="I47" s="64">
        <v>3371.25</v>
      </c>
      <c r="J47" s="66">
        <f t="shared" si="0"/>
        <v>21.75</v>
      </c>
    </row>
    <row r="48" spans="1:10" ht="15">
      <c r="A48" s="24"/>
      <c r="B48" s="23"/>
      <c r="C48" s="24">
        <v>4260</v>
      </c>
      <c r="D48" s="21" t="s">
        <v>59</v>
      </c>
      <c r="E48" s="66"/>
      <c r="F48" s="65"/>
      <c r="G48" s="60"/>
      <c r="H48" s="65">
        <v>10000</v>
      </c>
      <c r="I48" s="65">
        <v>2030.05</v>
      </c>
      <c r="J48" s="66">
        <f t="shared" si="0"/>
        <v>20.3005</v>
      </c>
    </row>
    <row r="49" spans="1:10" ht="15">
      <c r="A49" s="24"/>
      <c r="B49" s="23"/>
      <c r="C49" s="24">
        <v>4270</v>
      </c>
      <c r="D49" s="21" t="s">
        <v>52</v>
      </c>
      <c r="E49" s="66"/>
      <c r="F49" s="65"/>
      <c r="G49" s="60"/>
      <c r="H49" s="65">
        <v>15000</v>
      </c>
      <c r="I49" s="65">
        <v>0</v>
      </c>
      <c r="J49" s="66">
        <f t="shared" si="0"/>
        <v>0</v>
      </c>
    </row>
    <row r="50" spans="1:10" ht="15">
      <c r="A50" s="33"/>
      <c r="B50" s="39"/>
      <c r="C50" s="33">
        <v>4300</v>
      </c>
      <c r="D50" s="17" t="s">
        <v>37</v>
      </c>
      <c r="E50" s="41"/>
      <c r="F50" s="40"/>
      <c r="G50" s="106"/>
      <c r="H50" s="40">
        <v>48000</v>
      </c>
      <c r="I50" s="40">
        <v>21065.61</v>
      </c>
      <c r="J50" s="41">
        <f t="shared" si="0"/>
        <v>43.8866875</v>
      </c>
    </row>
    <row r="51" spans="1:10" ht="15">
      <c r="A51" s="232"/>
      <c r="B51" s="232"/>
      <c r="C51" s="232">
        <v>4430</v>
      </c>
      <c r="D51" s="253" t="s">
        <v>38</v>
      </c>
      <c r="E51" s="221"/>
      <c r="F51" s="222"/>
      <c r="G51" s="220"/>
      <c r="H51" s="222">
        <v>6000</v>
      </c>
      <c r="I51" s="222">
        <v>2383.45</v>
      </c>
      <c r="J51" s="221">
        <f t="shared" si="0"/>
        <v>39.72416666666667</v>
      </c>
    </row>
    <row r="52" spans="1:10" ht="15">
      <c r="A52" s="232"/>
      <c r="B52" s="232"/>
      <c r="C52" s="232">
        <v>6050</v>
      </c>
      <c r="D52" s="253" t="s">
        <v>23</v>
      </c>
      <c r="E52" s="221"/>
      <c r="F52" s="222"/>
      <c r="G52" s="220"/>
      <c r="H52" s="222">
        <v>60487.51</v>
      </c>
      <c r="I52" s="222">
        <v>11372.11</v>
      </c>
      <c r="J52" s="221">
        <f t="shared" si="0"/>
        <v>18.800757379498677</v>
      </c>
    </row>
    <row r="53" spans="1:10" ht="15">
      <c r="A53" s="22"/>
      <c r="B53" s="22"/>
      <c r="C53" s="22">
        <v>6058</v>
      </c>
      <c r="D53" s="20" t="s">
        <v>23</v>
      </c>
      <c r="E53" s="54"/>
      <c r="F53" s="64"/>
      <c r="G53" s="60"/>
      <c r="H53" s="64">
        <v>462825.17</v>
      </c>
      <c r="I53" s="64">
        <v>0</v>
      </c>
      <c r="J53" s="54">
        <f t="shared" si="0"/>
        <v>0</v>
      </c>
    </row>
    <row r="54" spans="1:10" ht="15">
      <c r="A54" s="24"/>
      <c r="B54" s="23"/>
      <c r="C54" s="24">
        <v>6059</v>
      </c>
      <c r="D54" s="17" t="s">
        <v>23</v>
      </c>
      <c r="E54" s="66"/>
      <c r="F54" s="65"/>
      <c r="G54" s="60"/>
      <c r="H54" s="65">
        <v>289912.49</v>
      </c>
      <c r="I54" s="65">
        <v>0</v>
      </c>
      <c r="J54" s="66">
        <f t="shared" si="0"/>
        <v>0</v>
      </c>
    </row>
    <row r="55" spans="1:10" ht="15">
      <c r="A55" s="24"/>
      <c r="B55" s="23"/>
      <c r="C55" s="24"/>
      <c r="D55" s="98"/>
      <c r="E55" s="66"/>
      <c r="F55" s="65"/>
      <c r="G55" s="60"/>
      <c r="H55" s="65"/>
      <c r="I55" s="65"/>
      <c r="J55" s="66"/>
    </row>
    <row r="56" spans="1:10" ht="15">
      <c r="A56" s="33"/>
      <c r="B56" s="34">
        <v>70005</v>
      </c>
      <c r="C56" s="35" t="s">
        <v>13</v>
      </c>
      <c r="D56" s="36" t="s">
        <v>60</v>
      </c>
      <c r="E56" s="37">
        <f>SUM(E57:E65)</f>
        <v>520129</v>
      </c>
      <c r="F56" s="37">
        <f>SUM(F57:F65)</f>
        <v>165171.00000000003</v>
      </c>
      <c r="G56" s="99">
        <f aca="true" t="shared" si="1" ref="G56:G64">F56/E56*100</f>
        <v>31.755775970961054</v>
      </c>
      <c r="H56" s="37">
        <f>SUM(H66:H69)</f>
        <v>131600</v>
      </c>
      <c r="I56" s="37">
        <f>SUM(I66:I69)</f>
        <v>23852.24</v>
      </c>
      <c r="J56" s="38">
        <f>I56/H56*100</f>
        <v>18.12480243161094</v>
      </c>
    </row>
    <row r="57" spans="1:10" ht="15" customHeight="1">
      <c r="A57" s="73"/>
      <c r="B57" s="33"/>
      <c r="C57" s="257" t="s">
        <v>61</v>
      </c>
      <c r="D57" s="306" t="s">
        <v>62</v>
      </c>
      <c r="E57" s="307">
        <v>107720</v>
      </c>
      <c r="F57" s="307">
        <v>51150.49</v>
      </c>
      <c r="G57" s="244">
        <f t="shared" si="1"/>
        <v>47.48467322688452</v>
      </c>
      <c r="H57" s="43"/>
      <c r="I57" s="102"/>
      <c r="J57" s="38"/>
    </row>
    <row r="58" spans="1:10" ht="15">
      <c r="A58" s="53"/>
      <c r="B58" s="22"/>
      <c r="C58" s="257"/>
      <c r="D58" s="306"/>
      <c r="E58" s="307"/>
      <c r="F58" s="307"/>
      <c r="G58" s="244" t="e">
        <f t="shared" si="1"/>
        <v>#DIV/0!</v>
      </c>
      <c r="H58" s="50"/>
      <c r="I58" s="96"/>
      <c r="J58" s="60"/>
    </row>
    <row r="59" spans="1:10" ht="15">
      <c r="A59" s="103"/>
      <c r="B59" s="104"/>
      <c r="C59" s="103" t="s">
        <v>32</v>
      </c>
      <c r="D59" s="12" t="s">
        <v>33</v>
      </c>
      <c r="E59" s="105">
        <v>15000</v>
      </c>
      <c r="F59" s="105">
        <v>10690.2</v>
      </c>
      <c r="G59" s="101">
        <f t="shared" si="1"/>
        <v>71.26800000000001</v>
      </c>
      <c r="H59" s="105"/>
      <c r="I59" s="48"/>
      <c r="J59" s="106"/>
    </row>
    <row r="60" spans="1:10" ht="15" customHeight="1">
      <c r="A60" s="73"/>
      <c r="B60" s="73"/>
      <c r="C60" s="301" t="s">
        <v>27</v>
      </c>
      <c r="D60" s="302" t="s">
        <v>63</v>
      </c>
      <c r="E60" s="259">
        <v>112620</v>
      </c>
      <c r="F60" s="259">
        <v>50956.83</v>
      </c>
      <c r="G60" s="244">
        <f t="shared" si="1"/>
        <v>45.2466968566862</v>
      </c>
      <c r="H60" s="43"/>
      <c r="I60" s="102"/>
      <c r="J60" s="38"/>
    </row>
    <row r="61" spans="1:10" ht="15">
      <c r="A61" s="107"/>
      <c r="B61" s="107"/>
      <c r="C61" s="301"/>
      <c r="D61" s="302"/>
      <c r="E61" s="259"/>
      <c r="F61" s="259"/>
      <c r="G61" s="244" t="e">
        <f t="shared" si="1"/>
        <v>#DIV/0!</v>
      </c>
      <c r="H61" s="47"/>
      <c r="I61" s="108"/>
      <c r="J61" s="106"/>
    </row>
    <row r="62" spans="1:10" ht="15" customHeight="1">
      <c r="A62" s="73"/>
      <c r="B62" s="73"/>
      <c r="C62" s="301" t="s">
        <v>64</v>
      </c>
      <c r="D62" s="302" t="s">
        <v>65</v>
      </c>
      <c r="E62" s="259">
        <v>15000</v>
      </c>
      <c r="F62" s="259">
        <v>7005.56</v>
      </c>
      <c r="G62" s="244">
        <f t="shared" si="1"/>
        <v>46.70373333333334</v>
      </c>
      <c r="H62" s="43"/>
      <c r="I62" s="102"/>
      <c r="J62" s="38"/>
    </row>
    <row r="63" spans="1:10" ht="15">
      <c r="A63" s="107"/>
      <c r="B63" s="107"/>
      <c r="C63" s="314"/>
      <c r="D63" s="315"/>
      <c r="E63" s="303"/>
      <c r="F63" s="303"/>
      <c r="G63" s="316" t="e">
        <f t="shared" si="1"/>
        <v>#DIV/0!</v>
      </c>
      <c r="H63" s="47"/>
      <c r="I63" s="108"/>
      <c r="J63" s="106"/>
    </row>
    <row r="64" spans="1:10" ht="42.75">
      <c r="A64" s="232"/>
      <c r="B64" s="232"/>
      <c r="C64" s="232" t="s">
        <v>66</v>
      </c>
      <c r="D64" s="228" t="s">
        <v>67</v>
      </c>
      <c r="E64" s="222">
        <v>264789</v>
      </c>
      <c r="F64" s="222">
        <v>42251.25</v>
      </c>
      <c r="G64" s="221">
        <f t="shared" si="1"/>
        <v>15.956572969420934</v>
      </c>
      <c r="H64" s="222"/>
      <c r="I64" s="237"/>
      <c r="J64" s="220"/>
    </row>
    <row r="65" spans="1:10" ht="15">
      <c r="A65" s="232"/>
      <c r="B65" s="232"/>
      <c r="C65" s="232" t="s">
        <v>17</v>
      </c>
      <c r="D65" s="253" t="s">
        <v>69</v>
      </c>
      <c r="E65" s="222">
        <v>5000</v>
      </c>
      <c r="F65" s="222">
        <v>3116.67</v>
      </c>
      <c r="G65" s="221">
        <f>F65/E65*100</f>
        <v>62.333400000000005</v>
      </c>
      <c r="H65" s="222"/>
      <c r="I65" s="237"/>
      <c r="J65" s="220"/>
    </row>
    <row r="66" spans="1:10" ht="14.25">
      <c r="A66" s="22"/>
      <c r="B66" s="22"/>
      <c r="C66" s="22">
        <v>4300</v>
      </c>
      <c r="D66" s="20" t="s">
        <v>37</v>
      </c>
      <c r="E66" s="64"/>
      <c r="F66" s="64"/>
      <c r="G66" s="54"/>
      <c r="H66" s="64">
        <v>75240</v>
      </c>
      <c r="I66" s="64">
        <v>2905.74</v>
      </c>
      <c r="J66" s="54">
        <f aca="true" t="shared" si="2" ref="J66:J77">I66/H66*100</f>
        <v>3.861961722488038</v>
      </c>
    </row>
    <row r="67" spans="1:10" ht="14.25">
      <c r="A67" s="24"/>
      <c r="B67" s="24"/>
      <c r="C67" s="24">
        <v>4520</v>
      </c>
      <c r="D67" s="21" t="s">
        <v>70</v>
      </c>
      <c r="E67" s="66"/>
      <c r="F67" s="65"/>
      <c r="G67" s="66"/>
      <c r="H67" s="65">
        <v>200</v>
      </c>
      <c r="I67" s="65">
        <v>5.94</v>
      </c>
      <c r="J67" s="66">
        <f t="shared" si="2"/>
        <v>2.97</v>
      </c>
    </row>
    <row r="68" spans="1:10" ht="14.25">
      <c r="A68" s="24"/>
      <c r="B68" s="24"/>
      <c r="C68" s="24">
        <v>4530</v>
      </c>
      <c r="D68" s="17" t="s">
        <v>71</v>
      </c>
      <c r="E68" s="66"/>
      <c r="F68" s="65"/>
      <c r="G68" s="66"/>
      <c r="H68" s="65">
        <v>55000</v>
      </c>
      <c r="I68" s="65">
        <v>19780.56</v>
      </c>
      <c r="J68" s="66">
        <f t="shared" si="2"/>
        <v>35.96465454545455</v>
      </c>
    </row>
    <row r="69" spans="1:10" ht="28.5">
      <c r="A69" s="24"/>
      <c r="B69" s="24"/>
      <c r="C69" s="173">
        <v>4600</v>
      </c>
      <c r="D69" s="227" t="s">
        <v>72</v>
      </c>
      <c r="E69" s="226"/>
      <c r="F69" s="65"/>
      <c r="G69" s="66"/>
      <c r="H69" s="65">
        <v>1160</v>
      </c>
      <c r="I69" s="65">
        <v>1160</v>
      </c>
      <c r="J69" s="66">
        <f t="shared" si="2"/>
        <v>100</v>
      </c>
    </row>
    <row r="70" spans="1:10" s="110" customFormat="1" ht="15">
      <c r="A70" s="25">
        <v>710</v>
      </c>
      <c r="B70" s="75"/>
      <c r="C70" s="25" t="s">
        <v>13</v>
      </c>
      <c r="D70" s="76" t="s">
        <v>73</v>
      </c>
      <c r="E70" s="77"/>
      <c r="F70" s="77"/>
      <c r="G70" s="29"/>
      <c r="H70" s="77">
        <f>H71</f>
        <v>26100</v>
      </c>
      <c r="I70" s="77">
        <f>I71</f>
        <v>6002.47</v>
      </c>
      <c r="J70" s="77">
        <f t="shared" si="2"/>
        <v>22.997969348659005</v>
      </c>
    </row>
    <row r="71" spans="1:10" ht="15">
      <c r="A71" s="24"/>
      <c r="B71" s="68">
        <v>71035</v>
      </c>
      <c r="C71" s="69" t="s">
        <v>13</v>
      </c>
      <c r="D71" s="58" t="s">
        <v>74</v>
      </c>
      <c r="E71" s="70"/>
      <c r="F71" s="70"/>
      <c r="G71" s="59"/>
      <c r="H71" s="70">
        <f>SUM(H72:H75)</f>
        <v>26100</v>
      </c>
      <c r="I71" s="70">
        <f>SUM(I72:I75)</f>
        <v>6002.47</v>
      </c>
      <c r="J71" s="77">
        <f t="shared" si="2"/>
        <v>22.997969348659005</v>
      </c>
    </row>
    <row r="72" spans="1:10" ht="14.25">
      <c r="A72" s="24"/>
      <c r="B72" s="23"/>
      <c r="C72" s="24">
        <v>4210</v>
      </c>
      <c r="D72" s="20" t="s">
        <v>36</v>
      </c>
      <c r="E72" s="65"/>
      <c r="F72" s="65"/>
      <c r="G72" s="64"/>
      <c r="H72" s="65">
        <v>5500</v>
      </c>
      <c r="I72" s="65">
        <v>70.07</v>
      </c>
      <c r="J72" s="65">
        <f t="shared" si="2"/>
        <v>1.274</v>
      </c>
    </row>
    <row r="73" spans="1:10" ht="14.25">
      <c r="A73" s="24"/>
      <c r="B73" s="23"/>
      <c r="C73" s="24">
        <v>4260</v>
      </c>
      <c r="D73" s="20" t="s">
        <v>59</v>
      </c>
      <c r="E73" s="65"/>
      <c r="F73" s="65"/>
      <c r="G73" s="64"/>
      <c r="H73" s="65">
        <v>5000</v>
      </c>
      <c r="I73" s="65">
        <v>44.39</v>
      </c>
      <c r="J73" s="65">
        <f t="shared" si="2"/>
        <v>0.8878</v>
      </c>
    </row>
    <row r="74" spans="1:10" ht="14.25">
      <c r="A74" s="24"/>
      <c r="B74" s="23"/>
      <c r="C74" s="24">
        <v>4300</v>
      </c>
      <c r="D74" s="21" t="s">
        <v>37</v>
      </c>
      <c r="E74" s="65"/>
      <c r="F74" s="65"/>
      <c r="G74" s="64"/>
      <c r="H74" s="65">
        <v>14800</v>
      </c>
      <c r="I74" s="65">
        <v>5304.71</v>
      </c>
      <c r="J74" s="65">
        <f t="shared" si="2"/>
        <v>35.84263513513514</v>
      </c>
    </row>
    <row r="75" spans="1:10" ht="14.25">
      <c r="A75" s="24"/>
      <c r="B75" s="23"/>
      <c r="C75" s="24">
        <v>4530</v>
      </c>
      <c r="D75" s="21" t="s">
        <v>75</v>
      </c>
      <c r="E75" s="65"/>
      <c r="F75" s="65"/>
      <c r="G75" s="64"/>
      <c r="H75" s="65">
        <v>800</v>
      </c>
      <c r="I75" s="65">
        <v>583.3</v>
      </c>
      <c r="J75" s="65">
        <f t="shared" si="2"/>
        <v>72.9125</v>
      </c>
    </row>
    <row r="76" spans="1:10" s="32" customFormat="1" ht="15">
      <c r="A76" s="25">
        <v>750</v>
      </c>
      <c r="B76" s="75"/>
      <c r="C76" s="25" t="s">
        <v>13</v>
      </c>
      <c r="D76" s="76" t="s">
        <v>76</v>
      </c>
      <c r="E76" s="77">
        <f>E77+E88+E113+E123</f>
        <v>42178</v>
      </c>
      <c r="F76" s="77">
        <f>F77+F88+F113+F123</f>
        <v>39709.3</v>
      </c>
      <c r="G76" s="70">
        <f>F76/E76*100</f>
        <v>94.14694864621367</v>
      </c>
      <c r="H76" s="77">
        <f>H77+H82+H88+H113+H120+H123</f>
        <v>2062633</v>
      </c>
      <c r="I76" s="77">
        <f>I77+I82+I88+I113+I120+I123</f>
        <v>1018685.87</v>
      </c>
      <c r="J76" s="77">
        <f t="shared" si="2"/>
        <v>49.38764530578149</v>
      </c>
    </row>
    <row r="77" spans="1:10" ht="15">
      <c r="A77" s="24"/>
      <c r="B77" s="69">
        <v>75011</v>
      </c>
      <c r="C77" s="69" t="s">
        <v>13</v>
      </c>
      <c r="D77" s="58" t="s">
        <v>77</v>
      </c>
      <c r="E77" s="70">
        <f>SUM(E78)</f>
        <v>22132</v>
      </c>
      <c r="F77" s="70">
        <f>SUM(F78)</f>
        <v>12070</v>
      </c>
      <c r="G77" s="70">
        <f>F77/E77*100</f>
        <v>54.53641785649738</v>
      </c>
      <c r="H77" s="70">
        <f>SUM(H78:H81)</f>
        <v>61259</v>
      </c>
      <c r="I77" s="70">
        <f>SUM(I78:I81)</f>
        <v>32724.31</v>
      </c>
      <c r="J77" s="70">
        <f t="shared" si="2"/>
        <v>53.41959548800993</v>
      </c>
    </row>
    <row r="78" spans="1:10" ht="28.5">
      <c r="A78" s="33"/>
      <c r="B78" s="33"/>
      <c r="C78" s="33">
        <v>2010</v>
      </c>
      <c r="D78" s="98" t="s">
        <v>78</v>
      </c>
      <c r="E78" s="40">
        <v>22132</v>
      </c>
      <c r="F78" s="40">
        <v>12070</v>
      </c>
      <c r="G78" s="65">
        <f>F78/E78*100</f>
        <v>54.53641785649738</v>
      </c>
      <c r="H78" s="40"/>
      <c r="I78" s="40"/>
      <c r="J78" s="40"/>
    </row>
    <row r="79" spans="1:10" ht="15">
      <c r="A79" s="24"/>
      <c r="B79" s="24"/>
      <c r="C79" s="24">
        <v>4010</v>
      </c>
      <c r="D79" s="21" t="s">
        <v>79</v>
      </c>
      <c r="E79" s="65"/>
      <c r="F79" s="65"/>
      <c r="G79" s="70"/>
      <c r="H79" s="65">
        <v>49015</v>
      </c>
      <c r="I79" s="65">
        <v>24616.11</v>
      </c>
      <c r="J79" s="65">
        <f>I79/H79*100</f>
        <v>50.221585229011524</v>
      </c>
    </row>
    <row r="80" spans="1:10" ht="15">
      <c r="A80" s="24"/>
      <c r="B80" s="24"/>
      <c r="C80" s="24">
        <v>4040</v>
      </c>
      <c r="D80" s="21" t="s">
        <v>80</v>
      </c>
      <c r="E80" s="65"/>
      <c r="F80" s="65"/>
      <c r="G80" s="70"/>
      <c r="H80" s="65">
        <v>4166</v>
      </c>
      <c r="I80" s="65">
        <v>4131.91</v>
      </c>
      <c r="J80" s="65">
        <f>I80/H80*100</f>
        <v>99.18170907345176</v>
      </c>
    </row>
    <row r="81" spans="1:10" ht="15">
      <c r="A81" s="33"/>
      <c r="B81" s="39"/>
      <c r="C81" s="33">
        <v>4110</v>
      </c>
      <c r="D81" s="17" t="s">
        <v>81</v>
      </c>
      <c r="E81" s="40"/>
      <c r="F81" s="40"/>
      <c r="G81" s="254"/>
      <c r="H81" s="40">
        <v>8078</v>
      </c>
      <c r="I81" s="40">
        <v>3976.29</v>
      </c>
      <c r="J81" s="40">
        <f>I81/H81*100</f>
        <v>49.223693983659324</v>
      </c>
    </row>
    <row r="82" spans="1:10" ht="15">
      <c r="A82" s="232"/>
      <c r="B82" s="233">
        <v>75022</v>
      </c>
      <c r="C82" s="233" t="s">
        <v>13</v>
      </c>
      <c r="D82" s="249" t="s">
        <v>84</v>
      </c>
      <c r="E82" s="238"/>
      <c r="F82" s="238"/>
      <c r="G82" s="238"/>
      <c r="H82" s="238">
        <f>SUM(H83:H87)</f>
        <v>58040</v>
      </c>
      <c r="I82" s="238">
        <f>SUM(I83:I87)</f>
        <v>21476.39</v>
      </c>
      <c r="J82" s="238">
        <f aca="true" t="shared" si="3" ref="J82:J87">I82/H82*100</f>
        <v>37.00273949000689</v>
      </c>
    </row>
    <row r="83" spans="1:10" ht="15">
      <c r="A83" s="232"/>
      <c r="B83" s="232"/>
      <c r="C83" s="232">
        <v>3030</v>
      </c>
      <c r="D83" s="253" t="s">
        <v>85</v>
      </c>
      <c r="E83" s="222"/>
      <c r="F83" s="222"/>
      <c r="G83" s="238"/>
      <c r="H83" s="222">
        <v>48440</v>
      </c>
      <c r="I83" s="222">
        <v>18160</v>
      </c>
      <c r="J83" s="222">
        <f t="shared" si="3"/>
        <v>37.4896779521057</v>
      </c>
    </row>
    <row r="84" spans="1:10" ht="15">
      <c r="A84" s="22"/>
      <c r="B84" s="62"/>
      <c r="C84" s="22">
        <v>4210</v>
      </c>
      <c r="D84" s="20" t="s">
        <v>36</v>
      </c>
      <c r="E84" s="64"/>
      <c r="F84" s="64"/>
      <c r="G84" s="59"/>
      <c r="H84" s="64">
        <v>4100</v>
      </c>
      <c r="I84" s="64">
        <v>1437.89</v>
      </c>
      <c r="J84" s="64">
        <f t="shared" si="3"/>
        <v>35.070487804878056</v>
      </c>
    </row>
    <row r="85" spans="1:10" ht="15">
      <c r="A85" s="24"/>
      <c r="B85" s="23"/>
      <c r="C85" s="24">
        <v>4300</v>
      </c>
      <c r="D85" s="21" t="s">
        <v>37</v>
      </c>
      <c r="E85" s="65"/>
      <c r="F85" s="65"/>
      <c r="G85" s="59"/>
      <c r="H85" s="65">
        <v>1000</v>
      </c>
      <c r="I85" s="65">
        <v>950</v>
      </c>
      <c r="J85" s="65">
        <f t="shared" si="3"/>
        <v>95</v>
      </c>
    </row>
    <row r="86" spans="1:10" ht="15">
      <c r="A86" s="24"/>
      <c r="B86" s="23"/>
      <c r="C86" s="24">
        <v>4410</v>
      </c>
      <c r="D86" s="21" t="s">
        <v>86</v>
      </c>
      <c r="E86" s="65"/>
      <c r="F86" s="65"/>
      <c r="G86" s="59"/>
      <c r="H86" s="65">
        <v>2500</v>
      </c>
      <c r="I86" s="65">
        <v>928.5</v>
      </c>
      <c r="J86" s="65">
        <f t="shared" si="3"/>
        <v>37.14</v>
      </c>
    </row>
    <row r="87" spans="1:10" ht="15">
      <c r="A87" s="24"/>
      <c r="B87" s="23"/>
      <c r="C87" s="24">
        <v>4430</v>
      </c>
      <c r="D87" s="21" t="s">
        <v>38</v>
      </c>
      <c r="E87" s="65"/>
      <c r="F87" s="65"/>
      <c r="G87" s="59"/>
      <c r="H87" s="65">
        <v>2000</v>
      </c>
      <c r="I87" s="65">
        <v>0</v>
      </c>
      <c r="J87" s="65">
        <f t="shared" si="3"/>
        <v>0</v>
      </c>
    </row>
    <row r="88" spans="1:10" ht="15">
      <c r="A88" s="24"/>
      <c r="B88" s="68">
        <v>75023</v>
      </c>
      <c r="C88" s="69" t="s">
        <v>13</v>
      </c>
      <c r="D88" s="58" t="s">
        <v>87</v>
      </c>
      <c r="E88" s="70">
        <f>SUM(E89:E93)</f>
        <v>10400</v>
      </c>
      <c r="F88" s="70">
        <f>SUM(F89:F93)</f>
        <v>8332.6</v>
      </c>
      <c r="G88" s="59">
        <f>F88/E88*100</f>
        <v>80.12115384615385</v>
      </c>
      <c r="H88" s="70">
        <f>SUM(H94:H112)</f>
        <v>1812577</v>
      </c>
      <c r="I88" s="70">
        <f>SUM(I94:I112)</f>
        <v>873753.16</v>
      </c>
      <c r="J88" s="70">
        <f>I88/H88*100</f>
        <v>48.20502301419471</v>
      </c>
    </row>
    <row r="89" spans="1:10" ht="15">
      <c r="A89" s="24"/>
      <c r="B89" s="24"/>
      <c r="C89" s="24" t="s">
        <v>88</v>
      </c>
      <c r="D89" s="21" t="s">
        <v>89</v>
      </c>
      <c r="E89" s="65">
        <v>10000</v>
      </c>
      <c r="F89" s="65">
        <v>7891.5</v>
      </c>
      <c r="G89" s="65">
        <f>F89/E89*100</f>
        <v>78.915</v>
      </c>
      <c r="H89" s="65"/>
      <c r="I89" s="65"/>
      <c r="J89" s="70"/>
    </row>
    <row r="90" spans="1:10" ht="15">
      <c r="A90" s="24"/>
      <c r="B90" s="24"/>
      <c r="C90" s="24" t="s">
        <v>32</v>
      </c>
      <c r="D90" s="21" t="s">
        <v>33</v>
      </c>
      <c r="E90" s="65">
        <v>100</v>
      </c>
      <c r="F90" s="65">
        <v>3.1</v>
      </c>
      <c r="G90" s="65">
        <f>F90/E90*100</f>
        <v>3.1</v>
      </c>
      <c r="H90" s="65"/>
      <c r="I90" s="65"/>
      <c r="J90" s="70"/>
    </row>
    <row r="91" spans="1:10" ht="15">
      <c r="A91" s="33"/>
      <c r="B91" s="33"/>
      <c r="C91" s="33" t="s">
        <v>68</v>
      </c>
      <c r="D91" s="17" t="s">
        <v>50</v>
      </c>
      <c r="E91" s="40">
        <v>0</v>
      </c>
      <c r="F91" s="40">
        <v>438</v>
      </c>
      <c r="G91" s="40">
        <v>0</v>
      </c>
      <c r="H91" s="40"/>
      <c r="I91" s="40"/>
      <c r="J91" s="37"/>
    </row>
    <row r="92" spans="1:10" ht="15">
      <c r="A92" s="73"/>
      <c r="B92" s="73"/>
      <c r="C92" s="301">
        <v>2360</v>
      </c>
      <c r="D92" s="2" t="s">
        <v>92</v>
      </c>
      <c r="E92" s="243">
        <v>300</v>
      </c>
      <c r="F92" s="243">
        <v>0</v>
      </c>
      <c r="G92" s="243">
        <v>0</v>
      </c>
      <c r="H92" s="43"/>
      <c r="I92" s="43"/>
      <c r="J92" s="37"/>
    </row>
    <row r="93" spans="1:10" ht="15">
      <c r="A93" s="53"/>
      <c r="B93" s="53"/>
      <c r="C93" s="301"/>
      <c r="D93" s="14" t="s">
        <v>93</v>
      </c>
      <c r="E93" s="243"/>
      <c r="F93" s="243"/>
      <c r="G93" s="243"/>
      <c r="H93" s="50"/>
      <c r="I93" s="50"/>
      <c r="J93" s="59"/>
    </row>
    <row r="94" spans="1:10" ht="15">
      <c r="A94" s="22"/>
      <c r="B94" s="62"/>
      <c r="C94" s="22">
        <v>3020</v>
      </c>
      <c r="D94" s="20" t="s">
        <v>94</v>
      </c>
      <c r="E94" s="64"/>
      <c r="F94" s="64"/>
      <c r="G94" s="70"/>
      <c r="H94" s="64">
        <v>2000</v>
      </c>
      <c r="I94" s="64">
        <v>300</v>
      </c>
      <c r="J94" s="64">
        <f aca="true" t="shared" si="4" ref="J94:J102">I94/H94*100</f>
        <v>15</v>
      </c>
    </row>
    <row r="95" spans="1:10" ht="15">
      <c r="A95" s="24"/>
      <c r="B95" s="23"/>
      <c r="C95" s="24">
        <v>4010</v>
      </c>
      <c r="D95" s="21" t="s">
        <v>95</v>
      </c>
      <c r="E95" s="65"/>
      <c r="F95" s="65"/>
      <c r="G95" s="59"/>
      <c r="H95" s="65">
        <v>1133769</v>
      </c>
      <c r="I95" s="65">
        <v>516420.03</v>
      </c>
      <c r="J95" s="64">
        <f t="shared" si="4"/>
        <v>45.54896367778622</v>
      </c>
    </row>
    <row r="96" spans="1:10" ht="15">
      <c r="A96" s="24"/>
      <c r="B96" s="23"/>
      <c r="C96" s="24">
        <v>4040</v>
      </c>
      <c r="D96" s="21" t="s">
        <v>80</v>
      </c>
      <c r="E96" s="65"/>
      <c r="F96" s="65"/>
      <c r="G96" s="59"/>
      <c r="H96" s="65">
        <v>78730</v>
      </c>
      <c r="I96" s="65">
        <v>78503.37</v>
      </c>
      <c r="J96" s="64">
        <f t="shared" si="4"/>
        <v>99.71214276641686</v>
      </c>
    </row>
    <row r="97" spans="1:10" ht="15">
      <c r="A97" s="24"/>
      <c r="B97" s="23"/>
      <c r="C97" s="24">
        <v>4110</v>
      </c>
      <c r="D97" s="21" t="s">
        <v>81</v>
      </c>
      <c r="E97" s="65"/>
      <c r="F97" s="65"/>
      <c r="G97" s="59"/>
      <c r="H97" s="65">
        <v>172036</v>
      </c>
      <c r="I97" s="65">
        <v>81857.91</v>
      </c>
      <c r="J97" s="64">
        <f t="shared" si="4"/>
        <v>47.58184914785278</v>
      </c>
    </row>
    <row r="98" spans="1:10" ht="15">
      <c r="A98" s="24"/>
      <c r="B98" s="24"/>
      <c r="C98" s="24">
        <v>4120</v>
      </c>
      <c r="D98" s="21" t="s">
        <v>82</v>
      </c>
      <c r="E98" s="65"/>
      <c r="F98" s="65"/>
      <c r="G98" s="70"/>
      <c r="H98" s="65">
        <v>29312</v>
      </c>
      <c r="I98" s="65">
        <v>11072.86</v>
      </c>
      <c r="J98" s="64">
        <f t="shared" si="4"/>
        <v>37.77585971615721</v>
      </c>
    </row>
    <row r="99" spans="1:10" s="116" customFormat="1" ht="28.5">
      <c r="A99" s="112"/>
      <c r="B99" s="112"/>
      <c r="C99" s="112">
        <v>4140</v>
      </c>
      <c r="D99" s="98" t="s">
        <v>96</v>
      </c>
      <c r="E99" s="171"/>
      <c r="F99" s="171"/>
      <c r="G99" s="317"/>
      <c r="H99" s="171">
        <v>16000</v>
      </c>
      <c r="I99" s="171">
        <v>6712</v>
      </c>
      <c r="J99" s="105">
        <f t="shared" si="4"/>
        <v>41.949999999999996</v>
      </c>
    </row>
    <row r="100" spans="1:10" ht="15">
      <c r="A100" s="232"/>
      <c r="B100" s="232"/>
      <c r="C100" s="232">
        <v>4170</v>
      </c>
      <c r="D100" s="253" t="s">
        <v>51</v>
      </c>
      <c r="E100" s="222"/>
      <c r="F100" s="222"/>
      <c r="G100" s="238"/>
      <c r="H100" s="222">
        <v>5000</v>
      </c>
      <c r="I100" s="222">
        <v>402</v>
      </c>
      <c r="J100" s="222">
        <f t="shared" si="4"/>
        <v>8.04</v>
      </c>
    </row>
    <row r="101" spans="1:10" ht="15">
      <c r="A101" s="232"/>
      <c r="B101" s="232"/>
      <c r="C101" s="232">
        <v>4210</v>
      </c>
      <c r="D101" s="253" t="s">
        <v>36</v>
      </c>
      <c r="E101" s="221"/>
      <c r="F101" s="222"/>
      <c r="G101" s="220"/>
      <c r="H101" s="222">
        <v>150000</v>
      </c>
      <c r="I101" s="222">
        <v>56816.29</v>
      </c>
      <c r="J101" s="222">
        <f t="shared" si="4"/>
        <v>37.87752666666667</v>
      </c>
    </row>
    <row r="102" spans="1:10" ht="15">
      <c r="A102" s="22"/>
      <c r="B102" s="22"/>
      <c r="C102" s="22">
        <v>4260</v>
      </c>
      <c r="D102" s="20" t="s">
        <v>59</v>
      </c>
      <c r="E102" s="54"/>
      <c r="F102" s="64"/>
      <c r="G102" s="60"/>
      <c r="H102" s="64">
        <v>15000</v>
      </c>
      <c r="I102" s="64">
        <v>3685.5</v>
      </c>
      <c r="J102" s="64">
        <f t="shared" si="4"/>
        <v>24.57</v>
      </c>
    </row>
    <row r="103" spans="1:10" ht="15">
      <c r="A103" s="24"/>
      <c r="B103" s="24"/>
      <c r="C103" s="24">
        <v>4280</v>
      </c>
      <c r="D103" s="21" t="s">
        <v>97</v>
      </c>
      <c r="E103" s="66"/>
      <c r="F103" s="65"/>
      <c r="G103" s="60"/>
      <c r="H103" s="65">
        <v>1000</v>
      </c>
      <c r="I103" s="65">
        <v>0</v>
      </c>
      <c r="J103" s="64">
        <f aca="true" t="shared" si="5" ref="J103:J111">I103/H103*100</f>
        <v>0</v>
      </c>
    </row>
    <row r="104" spans="1:10" ht="15">
      <c r="A104" s="33"/>
      <c r="B104" s="39"/>
      <c r="C104" s="33">
        <v>4300</v>
      </c>
      <c r="D104" s="21" t="s">
        <v>37</v>
      </c>
      <c r="E104" s="41"/>
      <c r="F104" s="40"/>
      <c r="G104" s="106"/>
      <c r="H104" s="40">
        <v>119400</v>
      </c>
      <c r="I104" s="40">
        <v>67940.26</v>
      </c>
      <c r="J104" s="64">
        <f t="shared" si="5"/>
        <v>56.90139028475711</v>
      </c>
    </row>
    <row r="105" spans="1:10" ht="15">
      <c r="A105" s="73"/>
      <c r="B105" s="73"/>
      <c r="C105" s="73">
        <v>4350</v>
      </c>
      <c r="D105" s="17" t="s">
        <v>98</v>
      </c>
      <c r="E105" s="49"/>
      <c r="F105" s="43"/>
      <c r="G105" s="119"/>
      <c r="H105" s="43">
        <v>3000</v>
      </c>
      <c r="I105" s="43">
        <v>1504.74</v>
      </c>
      <c r="J105" s="64">
        <f t="shared" si="5"/>
        <v>50.158</v>
      </c>
    </row>
    <row r="106" spans="1:10" s="116" customFormat="1" ht="28.5">
      <c r="A106" s="120"/>
      <c r="B106" s="120"/>
      <c r="C106" s="80">
        <v>4360</v>
      </c>
      <c r="D106" s="121" t="s">
        <v>99</v>
      </c>
      <c r="E106" s="122"/>
      <c r="F106" s="123"/>
      <c r="G106" s="124"/>
      <c r="H106" s="123">
        <v>8000</v>
      </c>
      <c r="I106" s="123">
        <v>3914.36</v>
      </c>
      <c r="J106" s="64">
        <f t="shared" si="5"/>
        <v>48.929500000000004</v>
      </c>
    </row>
    <row r="107" spans="1:10" s="116" customFormat="1" ht="28.5">
      <c r="A107" s="125"/>
      <c r="B107" s="125"/>
      <c r="C107" s="125">
        <v>4370</v>
      </c>
      <c r="D107" s="126" t="s">
        <v>100</v>
      </c>
      <c r="E107" s="127"/>
      <c r="F107" s="128"/>
      <c r="G107" s="129"/>
      <c r="H107" s="128">
        <v>7000</v>
      </c>
      <c r="I107" s="128">
        <v>2628.75</v>
      </c>
      <c r="J107" s="64">
        <f t="shared" si="5"/>
        <v>37.55357142857143</v>
      </c>
    </row>
    <row r="108" spans="1:10" ht="15">
      <c r="A108" s="24"/>
      <c r="B108" s="23"/>
      <c r="C108" s="24">
        <v>4410</v>
      </c>
      <c r="D108" s="21" t="s">
        <v>86</v>
      </c>
      <c r="E108" s="66"/>
      <c r="F108" s="65"/>
      <c r="G108" s="61"/>
      <c r="H108" s="65">
        <v>8400</v>
      </c>
      <c r="I108" s="65">
        <v>1256.06</v>
      </c>
      <c r="J108" s="64">
        <f t="shared" si="5"/>
        <v>14.953095238095237</v>
      </c>
    </row>
    <row r="109" spans="1:10" ht="15">
      <c r="A109" s="24"/>
      <c r="B109" s="23"/>
      <c r="C109" s="24">
        <v>4430</v>
      </c>
      <c r="D109" s="21" t="s">
        <v>38</v>
      </c>
      <c r="E109" s="66"/>
      <c r="F109" s="65"/>
      <c r="G109" s="60"/>
      <c r="H109" s="65">
        <v>15000</v>
      </c>
      <c r="I109" s="65">
        <v>12409.33</v>
      </c>
      <c r="J109" s="64">
        <f t="shared" si="5"/>
        <v>82.72886666666666</v>
      </c>
    </row>
    <row r="110" spans="1:10" ht="15">
      <c r="A110" s="24"/>
      <c r="B110" s="23"/>
      <c r="C110" s="24">
        <v>4440</v>
      </c>
      <c r="D110" s="21" t="s">
        <v>83</v>
      </c>
      <c r="E110" s="66"/>
      <c r="F110" s="65"/>
      <c r="G110" s="60"/>
      <c r="H110" s="65">
        <v>28430</v>
      </c>
      <c r="I110" s="65">
        <v>21350</v>
      </c>
      <c r="J110" s="64">
        <f t="shared" si="5"/>
        <v>75.09672880759761</v>
      </c>
    </row>
    <row r="111" spans="1:10" ht="15">
      <c r="A111" s="33"/>
      <c r="B111" s="39"/>
      <c r="C111" s="33">
        <v>4530</v>
      </c>
      <c r="D111" s="17" t="s">
        <v>75</v>
      </c>
      <c r="E111" s="41"/>
      <c r="F111" s="40"/>
      <c r="G111" s="61"/>
      <c r="H111" s="40">
        <v>500</v>
      </c>
      <c r="I111" s="40">
        <v>0</v>
      </c>
      <c r="J111" s="64">
        <f t="shared" si="5"/>
        <v>0</v>
      </c>
    </row>
    <row r="112" spans="1:10" s="116" customFormat="1" ht="28.5">
      <c r="A112" s="112"/>
      <c r="B112" s="112"/>
      <c r="C112" s="112">
        <v>4700</v>
      </c>
      <c r="D112" s="98" t="s">
        <v>173</v>
      </c>
      <c r="E112" s="134"/>
      <c r="F112" s="171"/>
      <c r="G112" s="144"/>
      <c r="H112" s="171">
        <v>20000</v>
      </c>
      <c r="I112" s="171">
        <v>6979.7</v>
      </c>
      <c r="J112" s="105">
        <f>I112/H112*100</f>
        <v>34.8985</v>
      </c>
    </row>
    <row r="113" spans="1:10" s="116" customFormat="1" ht="15">
      <c r="A113" s="255"/>
      <c r="B113" s="276">
        <v>75056</v>
      </c>
      <c r="C113" s="276" t="s">
        <v>13</v>
      </c>
      <c r="D113" s="234" t="s">
        <v>102</v>
      </c>
      <c r="E113" s="277">
        <f>SUM(E114)</f>
        <v>9646</v>
      </c>
      <c r="F113" s="278">
        <f>SUM(F114)</f>
        <v>9646</v>
      </c>
      <c r="G113" s="277">
        <f>F113/E113*100</f>
        <v>100</v>
      </c>
      <c r="H113" s="278">
        <f>SUM(H115:H119)</f>
        <v>9646</v>
      </c>
      <c r="I113" s="278">
        <f>SUM(I115:I119)</f>
        <v>5387.5</v>
      </c>
      <c r="J113" s="277">
        <f>I113/H113*100</f>
        <v>55.852166701223304</v>
      </c>
    </row>
    <row r="114" spans="1:10" s="116" customFormat="1" ht="28.5">
      <c r="A114" s="255"/>
      <c r="B114" s="255"/>
      <c r="C114" s="255">
        <v>2010</v>
      </c>
      <c r="D114" s="228" t="s">
        <v>78</v>
      </c>
      <c r="E114" s="279">
        <v>9646</v>
      </c>
      <c r="F114" s="251">
        <v>9646</v>
      </c>
      <c r="G114" s="279">
        <f>F114/E114*100</f>
        <v>100</v>
      </c>
      <c r="H114" s="251"/>
      <c r="I114" s="251"/>
      <c r="J114" s="279"/>
    </row>
    <row r="115" spans="1:10" s="116" customFormat="1" ht="14.25">
      <c r="A115" s="135"/>
      <c r="B115" s="135"/>
      <c r="C115" s="135">
        <v>3020</v>
      </c>
      <c r="D115" s="20" t="s">
        <v>103</v>
      </c>
      <c r="E115" s="136"/>
      <c r="F115" s="137"/>
      <c r="G115" s="136"/>
      <c r="H115" s="137">
        <v>6400</v>
      </c>
      <c r="I115" s="137">
        <v>3200</v>
      </c>
      <c r="J115" s="139">
        <f aca="true" t="shared" si="6" ref="J115:J123">I115/H115*100</f>
        <v>50</v>
      </c>
    </row>
    <row r="116" spans="1:10" s="116" customFormat="1" ht="14.25">
      <c r="A116" s="135"/>
      <c r="B116" s="135"/>
      <c r="C116" s="135">
        <v>4110</v>
      </c>
      <c r="D116" s="21" t="s">
        <v>81</v>
      </c>
      <c r="E116" s="136"/>
      <c r="F116" s="137"/>
      <c r="G116" s="136"/>
      <c r="H116" s="137">
        <v>1299.92</v>
      </c>
      <c r="I116" s="137">
        <v>656</v>
      </c>
      <c r="J116" s="139">
        <f t="shared" si="6"/>
        <v>50.46464397809096</v>
      </c>
    </row>
    <row r="117" spans="1:10" s="116" customFormat="1" ht="14.25">
      <c r="A117" s="135"/>
      <c r="B117" s="135"/>
      <c r="C117" s="135">
        <v>4120</v>
      </c>
      <c r="D117" s="21" t="s">
        <v>82</v>
      </c>
      <c r="E117" s="136"/>
      <c r="F117" s="137"/>
      <c r="G117" s="136"/>
      <c r="H117" s="137">
        <v>27.41</v>
      </c>
      <c r="I117" s="137">
        <v>27.41</v>
      </c>
      <c r="J117" s="139">
        <f t="shared" si="6"/>
        <v>100</v>
      </c>
    </row>
    <row r="118" spans="1:10" s="116" customFormat="1" ht="14.25">
      <c r="A118" s="135"/>
      <c r="B118" s="135"/>
      <c r="C118" s="135">
        <v>4170</v>
      </c>
      <c r="D118" s="21" t="s">
        <v>51</v>
      </c>
      <c r="E118" s="136"/>
      <c r="F118" s="137"/>
      <c r="G118" s="136"/>
      <c r="H118" s="137">
        <v>1118.67</v>
      </c>
      <c r="I118" s="137">
        <v>1118.67</v>
      </c>
      <c r="J118" s="139">
        <f t="shared" si="6"/>
        <v>100</v>
      </c>
    </row>
    <row r="119" spans="1:10" s="116" customFormat="1" ht="14.25">
      <c r="A119" s="135"/>
      <c r="B119" s="135"/>
      <c r="C119" s="135">
        <v>4210</v>
      </c>
      <c r="D119" s="21" t="s">
        <v>36</v>
      </c>
      <c r="E119" s="136"/>
      <c r="F119" s="137"/>
      <c r="G119" s="136"/>
      <c r="H119" s="137">
        <v>800</v>
      </c>
      <c r="I119" s="137">
        <v>385.42</v>
      </c>
      <c r="J119" s="139">
        <f t="shared" si="6"/>
        <v>48.1775</v>
      </c>
    </row>
    <row r="120" spans="1:10" ht="15">
      <c r="A120" s="53"/>
      <c r="B120" s="94">
        <v>75075</v>
      </c>
      <c r="C120" s="94" t="s">
        <v>13</v>
      </c>
      <c r="D120" s="7" t="s">
        <v>104</v>
      </c>
      <c r="E120" s="141"/>
      <c r="F120" s="142"/>
      <c r="G120" s="141"/>
      <c r="H120" s="142">
        <f>SUM(H121:H122)</f>
        <v>15000</v>
      </c>
      <c r="I120" s="142">
        <f>SUM(I121:I122)</f>
        <v>5589.88</v>
      </c>
      <c r="J120" s="60">
        <f t="shared" si="6"/>
        <v>37.26586666666667</v>
      </c>
    </row>
    <row r="121" spans="1:10" ht="15">
      <c r="A121" s="24"/>
      <c r="B121" s="24"/>
      <c r="C121" s="53">
        <v>4210</v>
      </c>
      <c r="D121" s="21" t="s">
        <v>36</v>
      </c>
      <c r="E121" s="51"/>
      <c r="F121" s="50"/>
      <c r="G121" s="141"/>
      <c r="H121" s="50">
        <v>10000</v>
      </c>
      <c r="I121" s="50">
        <v>3589.88</v>
      </c>
      <c r="J121" s="54">
        <f t="shared" si="6"/>
        <v>35.8988</v>
      </c>
    </row>
    <row r="122" spans="1:10" ht="15">
      <c r="A122" s="24"/>
      <c r="B122" s="24"/>
      <c r="C122" s="53">
        <v>4300</v>
      </c>
      <c r="D122" s="21" t="s">
        <v>37</v>
      </c>
      <c r="E122" s="51"/>
      <c r="F122" s="50"/>
      <c r="G122" s="141"/>
      <c r="H122" s="50">
        <v>5000</v>
      </c>
      <c r="I122" s="50">
        <v>2000</v>
      </c>
      <c r="J122" s="54">
        <f t="shared" si="6"/>
        <v>40</v>
      </c>
    </row>
    <row r="123" spans="1:10" ht="15">
      <c r="A123" s="24"/>
      <c r="B123" s="68">
        <v>75095</v>
      </c>
      <c r="C123" s="69" t="s">
        <v>13</v>
      </c>
      <c r="D123" s="7" t="s">
        <v>105</v>
      </c>
      <c r="E123" s="61">
        <f>SUM(E124)</f>
        <v>0</v>
      </c>
      <c r="F123" s="70">
        <f>SUM(F124)</f>
        <v>9660.7</v>
      </c>
      <c r="G123" s="60">
        <v>0</v>
      </c>
      <c r="H123" s="70">
        <f>SUM(H125:H133)</f>
        <v>106111</v>
      </c>
      <c r="I123" s="70">
        <f>SUM(I125:I133)</f>
        <v>79754.63</v>
      </c>
      <c r="J123" s="38">
        <f t="shared" si="6"/>
        <v>75.16151011676453</v>
      </c>
    </row>
    <row r="124" spans="1:10" ht="15">
      <c r="A124" s="24"/>
      <c r="B124" s="23"/>
      <c r="C124" s="24" t="s">
        <v>57</v>
      </c>
      <c r="D124" s="14" t="s">
        <v>58</v>
      </c>
      <c r="E124" s="66">
        <v>0</v>
      </c>
      <c r="F124" s="65">
        <v>9660.7</v>
      </c>
      <c r="G124" s="54">
        <v>0</v>
      </c>
      <c r="H124" s="65"/>
      <c r="I124" s="65"/>
      <c r="J124" s="38"/>
    </row>
    <row r="125" spans="1:10" ht="15">
      <c r="A125" s="24"/>
      <c r="B125" s="23"/>
      <c r="C125" s="24">
        <v>3020</v>
      </c>
      <c r="D125" s="21" t="s">
        <v>106</v>
      </c>
      <c r="E125" s="66"/>
      <c r="F125" s="65"/>
      <c r="G125" s="60"/>
      <c r="H125" s="65">
        <v>3000</v>
      </c>
      <c r="I125" s="65">
        <v>1223.65</v>
      </c>
      <c r="J125" s="41">
        <f aca="true" t="shared" si="7" ref="J125:J130">I125/H125*100</f>
        <v>40.78833333333334</v>
      </c>
    </row>
    <row r="126" spans="1:10" ht="15">
      <c r="A126" s="24"/>
      <c r="B126" s="23"/>
      <c r="C126" s="24">
        <v>3110</v>
      </c>
      <c r="D126" s="21" t="s">
        <v>107</v>
      </c>
      <c r="E126" s="66"/>
      <c r="F126" s="65"/>
      <c r="G126" s="60"/>
      <c r="H126" s="65">
        <v>15111</v>
      </c>
      <c r="I126" s="65">
        <v>8791.72</v>
      </c>
      <c r="J126" s="41">
        <f t="shared" si="7"/>
        <v>58.180927800939706</v>
      </c>
    </row>
    <row r="127" spans="1:10" ht="15">
      <c r="A127" s="24"/>
      <c r="B127" s="23"/>
      <c r="C127" s="24">
        <v>4010</v>
      </c>
      <c r="D127" s="14" t="s">
        <v>95</v>
      </c>
      <c r="E127" s="66"/>
      <c r="F127" s="65"/>
      <c r="G127" s="60"/>
      <c r="H127" s="65">
        <v>46000</v>
      </c>
      <c r="I127" s="65">
        <v>40685.58</v>
      </c>
      <c r="J127" s="41">
        <f t="shared" si="7"/>
        <v>88.44691304347828</v>
      </c>
    </row>
    <row r="128" spans="1:10" ht="15">
      <c r="A128" s="24"/>
      <c r="B128" s="24"/>
      <c r="C128" s="24">
        <v>4040</v>
      </c>
      <c r="D128" s="21" t="s">
        <v>80</v>
      </c>
      <c r="E128" s="66"/>
      <c r="F128" s="65"/>
      <c r="G128" s="61"/>
      <c r="H128" s="65">
        <v>15000</v>
      </c>
      <c r="I128" s="65">
        <v>14403.36</v>
      </c>
      <c r="J128" s="41">
        <f t="shared" si="7"/>
        <v>96.0224</v>
      </c>
    </row>
    <row r="129" spans="1:10" ht="15">
      <c r="A129" s="24"/>
      <c r="B129" s="24"/>
      <c r="C129" s="24">
        <v>4110</v>
      </c>
      <c r="D129" s="21" t="s">
        <v>81</v>
      </c>
      <c r="E129" s="66"/>
      <c r="F129" s="65"/>
      <c r="G129" s="61"/>
      <c r="H129" s="65">
        <v>11000</v>
      </c>
      <c r="I129" s="65">
        <v>4313.32</v>
      </c>
      <c r="J129" s="41">
        <f t="shared" si="7"/>
        <v>39.211999999999996</v>
      </c>
    </row>
    <row r="130" spans="1:10" ht="15">
      <c r="A130" s="24"/>
      <c r="B130" s="23"/>
      <c r="C130" s="24">
        <v>4120</v>
      </c>
      <c r="D130" s="21" t="s">
        <v>82</v>
      </c>
      <c r="E130" s="66"/>
      <c r="F130" s="65"/>
      <c r="G130" s="60"/>
      <c r="H130" s="65">
        <v>2000</v>
      </c>
      <c r="I130" s="65">
        <v>1057.55</v>
      </c>
      <c r="J130" s="41">
        <f t="shared" si="7"/>
        <v>52.8775</v>
      </c>
    </row>
    <row r="131" spans="1:10" ht="15">
      <c r="A131" s="24"/>
      <c r="B131" s="24"/>
      <c r="C131" s="24">
        <v>4210</v>
      </c>
      <c r="D131" s="21" t="s">
        <v>36</v>
      </c>
      <c r="E131" s="66"/>
      <c r="F131" s="65"/>
      <c r="G131" s="61"/>
      <c r="H131" s="65">
        <v>2000</v>
      </c>
      <c r="I131" s="65">
        <v>1154.45</v>
      </c>
      <c r="J131" s="41">
        <f>I131/H131*100</f>
        <v>57.7225</v>
      </c>
    </row>
    <row r="132" spans="1:10" ht="15">
      <c r="A132" s="33"/>
      <c r="B132" s="33"/>
      <c r="C132" s="33">
        <v>4280</v>
      </c>
      <c r="D132" s="17" t="s">
        <v>97</v>
      </c>
      <c r="E132" s="41"/>
      <c r="F132" s="40"/>
      <c r="G132" s="38"/>
      <c r="H132" s="40">
        <v>2000</v>
      </c>
      <c r="I132" s="40">
        <v>625</v>
      </c>
      <c r="J132" s="41">
        <f>I132/H132*100</f>
        <v>31.25</v>
      </c>
    </row>
    <row r="133" spans="1:10" ht="15">
      <c r="A133" s="232"/>
      <c r="B133" s="232"/>
      <c r="C133" s="232">
        <v>4440</v>
      </c>
      <c r="D133" s="253" t="s">
        <v>83</v>
      </c>
      <c r="E133" s="221"/>
      <c r="F133" s="222"/>
      <c r="G133" s="220"/>
      <c r="H133" s="222">
        <v>10000</v>
      </c>
      <c r="I133" s="222">
        <v>7500</v>
      </c>
      <c r="J133" s="221">
        <f>I133/H133*100</f>
        <v>75</v>
      </c>
    </row>
    <row r="134" spans="1:10" s="143" customFormat="1" ht="45">
      <c r="A134" s="321">
        <v>751</v>
      </c>
      <c r="B134" s="321"/>
      <c r="C134" s="321" t="s">
        <v>13</v>
      </c>
      <c r="D134" s="287" t="s">
        <v>108</v>
      </c>
      <c r="E134" s="322">
        <f>E135+E141</f>
        <v>4471</v>
      </c>
      <c r="F134" s="322">
        <f>F135+F141</f>
        <v>4001.64</v>
      </c>
      <c r="G134" s="220">
        <f>F134/E134*100</f>
        <v>89.50212480429434</v>
      </c>
      <c r="H134" s="322">
        <f>H135+H141</f>
        <v>4471</v>
      </c>
      <c r="I134" s="322">
        <f>I135+I141</f>
        <v>3622.64</v>
      </c>
      <c r="J134" s="323">
        <f>I134/H134*100</f>
        <v>81.02527398792216</v>
      </c>
    </row>
    <row r="135" spans="1:10" s="116" customFormat="1" ht="30">
      <c r="A135" s="125"/>
      <c r="B135" s="318">
        <v>75101</v>
      </c>
      <c r="C135" s="318" t="s">
        <v>13</v>
      </c>
      <c r="D135" s="319" t="s">
        <v>109</v>
      </c>
      <c r="E135" s="129">
        <f>SUM(E136)</f>
        <v>751</v>
      </c>
      <c r="F135" s="320">
        <f>SUM(F136)</f>
        <v>379</v>
      </c>
      <c r="G135" s="60">
        <f>F135/E135*100</f>
        <v>50.466045272969374</v>
      </c>
      <c r="H135" s="320">
        <f>SUM(H138:H140)</f>
        <v>751</v>
      </c>
      <c r="I135" s="320">
        <f>SUM(I138:I140)</f>
        <v>0</v>
      </c>
      <c r="J135" s="181">
        <f>I135/H135*100</f>
        <v>0</v>
      </c>
    </row>
    <row r="136" spans="1:10" ht="14.25">
      <c r="A136" s="73"/>
      <c r="B136" s="73"/>
      <c r="C136" s="301">
        <v>2010</v>
      </c>
      <c r="D136" s="2" t="s">
        <v>34</v>
      </c>
      <c r="E136" s="256">
        <v>751</v>
      </c>
      <c r="F136" s="259">
        <v>379</v>
      </c>
      <c r="G136" s="256">
        <f>F136/E136*100</f>
        <v>50.466045272969374</v>
      </c>
      <c r="H136" s="43"/>
      <c r="I136" s="43"/>
      <c r="J136" s="45"/>
    </row>
    <row r="137" spans="1:10" ht="14.25">
      <c r="A137" s="53"/>
      <c r="B137" s="53"/>
      <c r="C137" s="301"/>
      <c r="D137" s="14" t="s">
        <v>35</v>
      </c>
      <c r="E137" s="256"/>
      <c r="F137" s="259"/>
      <c r="G137" s="256"/>
      <c r="H137" s="50"/>
      <c r="I137" s="50"/>
      <c r="J137" s="74"/>
    </row>
    <row r="138" spans="1:10" ht="14.25">
      <c r="A138" s="22"/>
      <c r="B138" s="52"/>
      <c r="C138" s="22">
        <v>4110</v>
      </c>
      <c r="D138" s="21" t="s">
        <v>81</v>
      </c>
      <c r="E138" s="51"/>
      <c r="F138" s="50"/>
      <c r="G138" s="54"/>
      <c r="H138" s="55">
        <v>98</v>
      </c>
      <c r="I138" s="50">
        <v>0</v>
      </c>
      <c r="J138" s="54">
        <f>I138/H138*100</f>
        <v>0</v>
      </c>
    </row>
    <row r="139" spans="1:10" ht="14.25">
      <c r="A139" s="22"/>
      <c r="B139" s="52"/>
      <c r="C139" s="24">
        <v>4120</v>
      </c>
      <c r="D139" s="21" t="s">
        <v>82</v>
      </c>
      <c r="E139" s="51"/>
      <c r="F139" s="50"/>
      <c r="G139" s="66"/>
      <c r="H139" s="55">
        <v>19</v>
      </c>
      <c r="I139" s="50">
        <v>0</v>
      </c>
      <c r="J139" s="66">
        <v>0</v>
      </c>
    </row>
    <row r="140" spans="1:10" ht="14.25">
      <c r="A140" s="33"/>
      <c r="B140" s="33"/>
      <c r="C140" s="33">
        <v>4170</v>
      </c>
      <c r="D140" s="17" t="s">
        <v>51</v>
      </c>
      <c r="E140" s="41"/>
      <c r="F140" s="40"/>
      <c r="G140" s="41"/>
      <c r="H140" s="40">
        <v>634</v>
      </c>
      <c r="I140" s="40">
        <v>0</v>
      </c>
      <c r="J140" s="41">
        <v>0</v>
      </c>
    </row>
    <row r="141" spans="1:10" ht="60">
      <c r="A141" s="232"/>
      <c r="B141" s="233">
        <v>75109</v>
      </c>
      <c r="C141" s="233" t="s">
        <v>13</v>
      </c>
      <c r="D141" s="234" t="s">
        <v>110</v>
      </c>
      <c r="E141" s="235">
        <f>SUM(E142)</f>
        <v>3720</v>
      </c>
      <c r="F141" s="235">
        <f>SUM(F142)</f>
        <v>3622.64</v>
      </c>
      <c r="G141" s="236">
        <f>F141/E141*100</f>
        <v>97.38279569892472</v>
      </c>
      <c r="H141" s="235">
        <f>SUM(H143:H147)</f>
        <v>3720</v>
      </c>
      <c r="I141" s="238">
        <f>SUM(I143:I147)</f>
        <v>3622.64</v>
      </c>
      <c r="J141" s="220">
        <f>I141/H141*100</f>
        <v>97.38279569892472</v>
      </c>
    </row>
    <row r="142" spans="1:10" ht="28.5">
      <c r="A142" s="232"/>
      <c r="B142" s="232"/>
      <c r="C142" s="232">
        <v>2010</v>
      </c>
      <c r="D142" s="228" t="s">
        <v>78</v>
      </c>
      <c r="E142" s="239">
        <v>3720</v>
      </c>
      <c r="F142" s="239">
        <v>3622.64</v>
      </c>
      <c r="G142" s="240">
        <f>F142/E142*100</f>
        <v>97.38279569892472</v>
      </c>
      <c r="H142" s="239"/>
      <c r="I142" s="222"/>
      <c r="J142" s="221"/>
    </row>
    <row r="143" spans="1:10" ht="14.25">
      <c r="A143" s="103"/>
      <c r="B143" s="103"/>
      <c r="C143" s="103">
        <v>3030</v>
      </c>
      <c r="D143" s="20" t="s">
        <v>85</v>
      </c>
      <c r="E143" s="229"/>
      <c r="F143" s="229"/>
      <c r="G143" s="230"/>
      <c r="H143" s="231">
        <v>2190</v>
      </c>
      <c r="I143" s="47">
        <v>2190</v>
      </c>
      <c r="J143" s="183">
        <f aca="true" t="shared" si="8" ref="J143:J153">I143/H143*100</f>
        <v>100</v>
      </c>
    </row>
    <row r="144" spans="1:10" ht="14.25">
      <c r="A144" s="33"/>
      <c r="B144" s="33"/>
      <c r="C144" s="33">
        <v>4110</v>
      </c>
      <c r="D144" s="21" t="s">
        <v>81</v>
      </c>
      <c r="E144" s="145"/>
      <c r="F144" s="145"/>
      <c r="G144" s="146"/>
      <c r="H144" s="147">
        <v>18.91</v>
      </c>
      <c r="I144" s="43">
        <v>18.91</v>
      </c>
      <c r="J144" s="41">
        <f t="shared" si="8"/>
        <v>100</v>
      </c>
    </row>
    <row r="145" spans="1:10" ht="14.25">
      <c r="A145" s="33"/>
      <c r="B145" s="33"/>
      <c r="C145" s="33">
        <v>4170</v>
      </c>
      <c r="D145" s="21" t="s">
        <v>51</v>
      </c>
      <c r="E145" s="145"/>
      <c r="F145" s="145"/>
      <c r="G145" s="146"/>
      <c r="H145" s="147">
        <v>124.5</v>
      </c>
      <c r="I145" s="43">
        <v>124.5</v>
      </c>
      <c r="J145" s="41">
        <f t="shared" si="8"/>
        <v>100</v>
      </c>
    </row>
    <row r="146" spans="1:10" ht="14.25">
      <c r="A146" s="33"/>
      <c r="B146" s="33"/>
      <c r="C146" s="33">
        <v>4210</v>
      </c>
      <c r="D146" s="21" t="s">
        <v>36</v>
      </c>
      <c r="E146" s="145"/>
      <c r="F146" s="145"/>
      <c r="G146" s="146"/>
      <c r="H146" s="147">
        <v>507.59</v>
      </c>
      <c r="I146" s="43">
        <v>476.89</v>
      </c>
      <c r="J146" s="41">
        <f t="shared" si="8"/>
        <v>93.95181150140863</v>
      </c>
    </row>
    <row r="147" spans="1:10" ht="14.25">
      <c r="A147" s="33"/>
      <c r="B147" s="33"/>
      <c r="C147" s="33">
        <v>4300</v>
      </c>
      <c r="D147" s="17" t="s">
        <v>37</v>
      </c>
      <c r="E147" s="145"/>
      <c r="F147" s="145"/>
      <c r="G147" s="146"/>
      <c r="H147" s="147">
        <v>879</v>
      </c>
      <c r="I147" s="43">
        <v>812.34</v>
      </c>
      <c r="J147" s="41">
        <f t="shared" si="8"/>
        <v>92.41638225255973</v>
      </c>
    </row>
    <row r="148" spans="1:10" s="152" customFormat="1" ht="30">
      <c r="A148" s="148">
        <v>754</v>
      </c>
      <c r="B148" s="148"/>
      <c r="C148" s="148" t="s">
        <v>13</v>
      </c>
      <c r="D148" s="149" t="s">
        <v>111</v>
      </c>
      <c r="E148" s="150">
        <f>E153</f>
        <v>25000</v>
      </c>
      <c r="F148" s="150">
        <f>F153</f>
        <v>25000</v>
      </c>
      <c r="G148" s="151">
        <f>F148/E148*100</f>
        <v>100</v>
      </c>
      <c r="H148" s="150">
        <f>H149+H151+H153+H165+H168+H171</f>
        <v>159566</v>
      </c>
      <c r="I148" s="150">
        <f>I149+I151+I153+I165+I168+I171</f>
        <v>63197.450000000004</v>
      </c>
      <c r="J148" s="151">
        <f t="shared" si="8"/>
        <v>39.60583708308788</v>
      </c>
    </row>
    <row r="149" spans="1:10" ht="15">
      <c r="A149" s="24"/>
      <c r="B149" s="69">
        <v>75404</v>
      </c>
      <c r="C149" s="69" t="s">
        <v>13</v>
      </c>
      <c r="D149" s="58" t="s">
        <v>112</v>
      </c>
      <c r="E149" s="61"/>
      <c r="F149" s="70"/>
      <c r="G149" s="61"/>
      <c r="H149" s="70">
        <f>H150</f>
        <v>5000</v>
      </c>
      <c r="I149" s="70">
        <f>I150</f>
        <v>5000</v>
      </c>
      <c r="J149" s="61">
        <f t="shared" si="8"/>
        <v>100</v>
      </c>
    </row>
    <row r="150" spans="1:10" ht="15">
      <c r="A150" s="24"/>
      <c r="B150" s="23"/>
      <c r="C150" s="24">
        <v>3000</v>
      </c>
      <c r="D150" s="21" t="s">
        <v>113</v>
      </c>
      <c r="E150" s="66"/>
      <c r="F150" s="65"/>
      <c r="G150" s="60"/>
      <c r="H150" s="65">
        <v>5000</v>
      </c>
      <c r="I150" s="65">
        <v>5000</v>
      </c>
      <c r="J150" s="66">
        <f t="shared" si="8"/>
        <v>100</v>
      </c>
    </row>
    <row r="151" spans="1:10" ht="15">
      <c r="A151" s="24"/>
      <c r="B151" s="69">
        <v>75411</v>
      </c>
      <c r="C151" s="69" t="s">
        <v>13</v>
      </c>
      <c r="D151" s="58" t="s">
        <v>114</v>
      </c>
      <c r="E151" s="61"/>
      <c r="F151" s="70"/>
      <c r="G151" s="61"/>
      <c r="H151" s="70">
        <f>SUM(H152)</f>
        <v>5000</v>
      </c>
      <c r="I151" s="70">
        <f>SUM(I152)</f>
        <v>0</v>
      </c>
      <c r="J151" s="66">
        <f t="shared" si="8"/>
        <v>0</v>
      </c>
    </row>
    <row r="152" spans="1:10" ht="42.75">
      <c r="A152" s="24"/>
      <c r="B152" s="24"/>
      <c r="C152" s="24">
        <v>2710</v>
      </c>
      <c r="D152" s="241" t="s">
        <v>293</v>
      </c>
      <c r="E152" s="41"/>
      <c r="F152" s="40"/>
      <c r="G152" s="38"/>
      <c r="H152" s="40">
        <v>5000</v>
      </c>
      <c r="I152" s="40">
        <v>0</v>
      </c>
      <c r="J152" s="41">
        <f t="shared" si="8"/>
        <v>0</v>
      </c>
    </row>
    <row r="153" spans="1:10" ht="15">
      <c r="A153" s="24"/>
      <c r="B153" s="69">
        <v>75412</v>
      </c>
      <c r="C153" s="223" t="s">
        <v>13</v>
      </c>
      <c r="D153" s="249" t="s">
        <v>115</v>
      </c>
      <c r="E153" s="220">
        <f>SUM(E154)</f>
        <v>25000</v>
      </c>
      <c r="F153" s="238">
        <f>SUM(F154)</f>
        <v>25000</v>
      </c>
      <c r="G153" s="220">
        <f>F153/E153*100</f>
        <v>100</v>
      </c>
      <c r="H153" s="238">
        <f>SUM(H155:H164)</f>
        <v>144566</v>
      </c>
      <c r="I153" s="238">
        <f>SUM(I155:I164)</f>
        <v>56884.450000000004</v>
      </c>
      <c r="J153" s="220">
        <f t="shared" si="8"/>
        <v>39.34842909121094</v>
      </c>
    </row>
    <row r="154" spans="1:10" ht="57">
      <c r="A154" s="24"/>
      <c r="B154" s="69"/>
      <c r="C154" s="24">
        <v>2330</v>
      </c>
      <c r="D154" s="109" t="s">
        <v>116</v>
      </c>
      <c r="E154" s="54">
        <v>25000</v>
      </c>
      <c r="F154" s="64">
        <v>25000</v>
      </c>
      <c r="G154" s="54">
        <f>F154/E154*100</f>
        <v>100</v>
      </c>
      <c r="H154" s="59"/>
      <c r="I154" s="59"/>
      <c r="J154" s="60"/>
    </row>
    <row r="155" spans="1:10" ht="15">
      <c r="A155" s="24"/>
      <c r="B155" s="23"/>
      <c r="C155" s="24">
        <v>3030</v>
      </c>
      <c r="D155" s="21" t="s">
        <v>85</v>
      </c>
      <c r="E155" s="66"/>
      <c r="F155" s="65"/>
      <c r="G155" s="60"/>
      <c r="H155" s="65">
        <v>39595</v>
      </c>
      <c r="I155" s="65">
        <v>25987.8</v>
      </c>
      <c r="J155" s="66">
        <f aca="true" t="shared" si="9" ref="J155:J164">I155/H155*100</f>
        <v>65.63404470261396</v>
      </c>
    </row>
    <row r="156" spans="1:10" ht="15">
      <c r="A156" s="24"/>
      <c r="B156" s="23"/>
      <c r="C156" s="24">
        <v>4110</v>
      </c>
      <c r="D156" s="20" t="s">
        <v>81</v>
      </c>
      <c r="E156" s="66"/>
      <c r="F156" s="65"/>
      <c r="G156" s="60"/>
      <c r="H156" s="65">
        <v>379</v>
      </c>
      <c r="I156" s="65">
        <v>0</v>
      </c>
      <c r="J156" s="66">
        <f t="shared" si="9"/>
        <v>0</v>
      </c>
    </row>
    <row r="157" spans="1:10" ht="15">
      <c r="A157" s="24"/>
      <c r="B157" s="23"/>
      <c r="C157" s="24">
        <v>4120</v>
      </c>
      <c r="D157" s="21" t="s">
        <v>82</v>
      </c>
      <c r="E157" s="66"/>
      <c r="F157" s="65"/>
      <c r="G157" s="60"/>
      <c r="H157" s="65">
        <v>134</v>
      </c>
      <c r="I157" s="65">
        <v>0</v>
      </c>
      <c r="J157" s="66">
        <f t="shared" si="9"/>
        <v>0</v>
      </c>
    </row>
    <row r="158" spans="1:10" ht="15">
      <c r="A158" s="33"/>
      <c r="B158" s="39"/>
      <c r="C158" s="33">
        <v>4170</v>
      </c>
      <c r="D158" s="17" t="s">
        <v>51</v>
      </c>
      <c r="E158" s="41"/>
      <c r="F158" s="40"/>
      <c r="G158" s="106"/>
      <c r="H158" s="40">
        <v>5500</v>
      </c>
      <c r="I158" s="40">
        <v>1940</v>
      </c>
      <c r="J158" s="41">
        <f t="shared" si="9"/>
        <v>35.27272727272727</v>
      </c>
    </row>
    <row r="159" spans="1:10" ht="15">
      <c r="A159" s="232"/>
      <c r="B159" s="232"/>
      <c r="C159" s="232">
        <v>4210</v>
      </c>
      <c r="D159" s="253" t="s">
        <v>36</v>
      </c>
      <c r="E159" s="221"/>
      <c r="F159" s="222"/>
      <c r="G159" s="220"/>
      <c r="H159" s="222">
        <v>19108</v>
      </c>
      <c r="I159" s="222">
        <v>10790.47</v>
      </c>
      <c r="J159" s="221">
        <f t="shared" si="9"/>
        <v>56.47095457400042</v>
      </c>
    </row>
    <row r="160" spans="1:10" ht="15">
      <c r="A160" s="232"/>
      <c r="B160" s="232"/>
      <c r="C160" s="232">
        <v>4260</v>
      </c>
      <c r="D160" s="253" t="s">
        <v>59</v>
      </c>
      <c r="E160" s="221"/>
      <c r="F160" s="222"/>
      <c r="G160" s="220"/>
      <c r="H160" s="222">
        <v>11510</v>
      </c>
      <c r="I160" s="222">
        <v>2522.8</v>
      </c>
      <c r="J160" s="221">
        <f t="shared" si="9"/>
        <v>21.918331885317116</v>
      </c>
    </row>
    <row r="161" spans="1:10" ht="15">
      <c r="A161" s="22"/>
      <c r="B161" s="22"/>
      <c r="C161" s="22">
        <v>4270</v>
      </c>
      <c r="D161" s="20" t="s">
        <v>52</v>
      </c>
      <c r="E161" s="54"/>
      <c r="F161" s="64"/>
      <c r="G161" s="60"/>
      <c r="H161" s="64">
        <v>31000</v>
      </c>
      <c r="I161" s="64">
        <v>4305</v>
      </c>
      <c r="J161" s="54">
        <f t="shared" si="9"/>
        <v>13.88709677419355</v>
      </c>
    </row>
    <row r="162" spans="1:10" ht="15">
      <c r="A162" s="24"/>
      <c r="B162" s="24"/>
      <c r="C162" s="24">
        <v>4300</v>
      </c>
      <c r="D162" s="21" t="s">
        <v>37</v>
      </c>
      <c r="E162" s="66"/>
      <c r="F162" s="65"/>
      <c r="G162" s="61"/>
      <c r="H162" s="65">
        <v>26356</v>
      </c>
      <c r="I162" s="65">
        <v>3981.12</v>
      </c>
      <c r="J162" s="66">
        <f t="shared" si="9"/>
        <v>15.10517529215359</v>
      </c>
    </row>
    <row r="163" spans="1:10" s="116" customFormat="1" ht="28.5">
      <c r="A163" s="120"/>
      <c r="B163" s="120"/>
      <c r="C163" s="80">
        <v>4370</v>
      </c>
      <c r="D163" s="121" t="s">
        <v>100</v>
      </c>
      <c r="E163" s="122"/>
      <c r="F163" s="123"/>
      <c r="G163" s="124"/>
      <c r="H163" s="123">
        <v>1500</v>
      </c>
      <c r="I163" s="123">
        <v>0</v>
      </c>
      <c r="J163" s="66">
        <f t="shared" si="9"/>
        <v>0</v>
      </c>
    </row>
    <row r="164" spans="1:10" ht="15">
      <c r="A164" s="22"/>
      <c r="B164" s="62"/>
      <c r="C164" s="22">
        <v>4430</v>
      </c>
      <c r="D164" s="20" t="s">
        <v>38</v>
      </c>
      <c r="E164" s="54"/>
      <c r="F164" s="64"/>
      <c r="G164" s="60"/>
      <c r="H164" s="64">
        <v>9484</v>
      </c>
      <c r="I164" s="64">
        <v>7357.26</v>
      </c>
      <c r="J164" s="66">
        <f t="shared" si="9"/>
        <v>77.57549557148883</v>
      </c>
    </row>
    <row r="165" spans="1:10" ht="15">
      <c r="A165" s="24"/>
      <c r="B165" s="68">
        <v>75414</v>
      </c>
      <c r="C165" s="69" t="s">
        <v>13</v>
      </c>
      <c r="D165" s="58" t="s">
        <v>117</v>
      </c>
      <c r="E165" s="61"/>
      <c r="F165" s="70"/>
      <c r="G165" s="60"/>
      <c r="H165" s="70">
        <f>H166+H167</f>
        <v>1500</v>
      </c>
      <c r="I165" s="61">
        <f>I166+I167</f>
        <v>34.6</v>
      </c>
      <c r="J165" s="61">
        <f aca="true" t="shared" si="10" ref="J165:J171">I165/H165*100</f>
        <v>2.306666666666667</v>
      </c>
    </row>
    <row r="166" spans="1:10" ht="15">
      <c r="A166" s="24"/>
      <c r="B166" s="23"/>
      <c r="C166" s="24">
        <v>4210</v>
      </c>
      <c r="D166" s="21" t="s">
        <v>36</v>
      </c>
      <c r="E166" s="66"/>
      <c r="F166" s="65"/>
      <c r="G166" s="60"/>
      <c r="H166" s="65">
        <v>500</v>
      </c>
      <c r="I166" s="66">
        <v>0</v>
      </c>
      <c r="J166" s="66">
        <f t="shared" si="10"/>
        <v>0</v>
      </c>
    </row>
    <row r="167" spans="1:10" ht="15">
      <c r="A167" s="33"/>
      <c r="B167" s="39"/>
      <c r="C167" s="33">
        <v>4300</v>
      </c>
      <c r="D167" s="17" t="s">
        <v>37</v>
      </c>
      <c r="E167" s="41"/>
      <c r="F167" s="40"/>
      <c r="G167" s="106"/>
      <c r="H167" s="40">
        <v>1000</v>
      </c>
      <c r="I167" s="41">
        <v>34.6</v>
      </c>
      <c r="J167" s="41">
        <f t="shared" si="10"/>
        <v>3.46</v>
      </c>
    </row>
    <row r="168" spans="1:10" ht="15">
      <c r="A168" s="232"/>
      <c r="B168" s="233">
        <v>75421</v>
      </c>
      <c r="C168" s="233" t="s">
        <v>13</v>
      </c>
      <c r="D168" s="249" t="s">
        <v>118</v>
      </c>
      <c r="E168" s="220"/>
      <c r="F168" s="238"/>
      <c r="G168" s="220"/>
      <c r="H168" s="238">
        <f>SUM(H169:H170)</f>
        <v>3000</v>
      </c>
      <c r="I168" s="238">
        <f>SUM(I169:I170)</f>
        <v>1057</v>
      </c>
      <c r="J168" s="220">
        <f t="shared" si="10"/>
        <v>35.233333333333334</v>
      </c>
    </row>
    <row r="169" spans="1:10" ht="15">
      <c r="A169" s="232"/>
      <c r="B169" s="232"/>
      <c r="C169" s="232">
        <v>4210</v>
      </c>
      <c r="D169" s="253" t="s">
        <v>36</v>
      </c>
      <c r="E169" s="221"/>
      <c r="F169" s="222"/>
      <c r="G169" s="220"/>
      <c r="H169" s="222">
        <v>1500</v>
      </c>
      <c r="I169" s="221">
        <v>292</v>
      </c>
      <c r="J169" s="221">
        <f t="shared" si="10"/>
        <v>19.466666666666665</v>
      </c>
    </row>
    <row r="170" spans="1:10" ht="15">
      <c r="A170" s="22"/>
      <c r="B170" s="62"/>
      <c r="C170" s="22">
        <v>4300</v>
      </c>
      <c r="D170" s="20" t="s">
        <v>37</v>
      </c>
      <c r="E170" s="54"/>
      <c r="F170" s="64"/>
      <c r="G170" s="60"/>
      <c r="H170" s="64">
        <v>1500</v>
      </c>
      <c r="I170" s="54">
        <v>765</v>
      </c>
      <c r="J170" s="54">
        <f t="shared" si="10"/>
        <v>51</v>
      </c>
    </row>
    <row r="171" spans="1:10" ht="15">
      <c r="A171" s="33"/>
      <c r="B171" s="34">
        <v>75478</v>
      </c>
      <c r="C171" s="35" t="s">
        <v>13</v>
      </c>
      <c r="D171" s="36" t="s">
        <v>119</v>
      </c>
      <c r="E171" s="38"/>
      <c r="F171" s="37"/>
      <c r="G171" s="106"/>
      <c r="H171" s="37">
        <f>H172</f>
        <v>500</v>
      </c>
      <c r="I171" s="38">
        <f>I172</f>
        <v>221.4</v>
      </c>
      <c r="J171" s="153">
        <f t="shared" si="10"/>
        <v>44.28</v>
      </c>
    </row>
    <row r="172" spans="1:10" ht="13.5" customHeight="1">
      <c r="A172" s="275"/>
      <c r="B172" s="275"/>
      <c r="C172" s="275">
        <v>4360</v>
      </c>
      <c r="D172" s="242" t="s">
        <v>99</v>
      </c>
      <c r="E172" s="247"/>
      <c r="F172" s="43"/>
      <c r="G172" s="119"/>
      <c r="H172" s="262">
        <v>500</v>
      </c>
      <c r="I172" s="263">
        <v>221.4</v>
      </c>
      <c r="J172" s="264">
        <v>44.28</v>
      </c>
    </row>
    <row r="173" spans="1:10" ht="15">
      <c r="A173" s="275"/>
      <c r="B173" s="275"/>
      <c r="C173" s="275"/>
      <c r="D173" s="242"/>
      <c r="E173" s="248"/>
      <c r="F173" s="50"/>
      <c r="G173" s="141"/>
      <c r="H173" s="262"/>
      <c r="I173" s="263"/>
      <c r="J173" s="264"/>
    </row>
    <row r="174" spans="1:10" s="143" customFormat="1" ht="60">
      <c r="A174" s="154">
        <v>756</v>
      </c>
      <c r="B174" s="154"/>
      <c r="C174" s="154" t="s">
        <v>13</v>
      </c>
      <c r="D174" s="155" t="s">
        <v>120</v>
      </c>
      <c r="E174" s="156">
        <f>E175+E177+E183+E194+E197+E199</f>
        <v>4504782</v>
      </c>
      <c r="F174" s="156">
        <f>F175+F177+F183+F194+F197+F199</f>
        <v>2203998.08</v>
      </c>
      <c r="G174" s="157">
        <f>F174/E174*100</f>
        <v>48.92574335450639</v>
      </c>
      <c r="H174" s="156">
        <f>H202</f>
        <v>21500</v>
      </c>
      <c r="I174" s="156">
        <f>I202</f>
        <v>11090.27</v>
      </c>
      <c r="J174" s="158">
        <f>I174/H174*100</f>
        <v>51.582651162790704</v>
      </c>
    </row>
    <row r="175" spans="1:10" ht="30">
      <c r="A175" s="24"/>
      <c r="B175" s="69">
        <v>75601</v>
      </c>
      <c r="C175" s="69" t="s">
        <v>13</v>
      </c>
      <c r="D175" s="159" t="s">
        <v>121</v>
      </c>
      <c r="E175" s="61">
        <f>SUM(E176)</f>
        <v>0</v>
      </c>
      <c r="F175" s="70">
        <f>SUM(F176)</f>
        <v>682.68</v>
      </c>
      <c r="G175" s="61">
        <v>0</v>
      </c>
      <c r="H175" s="70"/>
      <c r="I175" s="160"/>
      <c r="J175" s="160"/>
    </row>
    <row r="176" spans="1:10" ht="28.5">
      <c r="A176" s="22"/>
      <c r="B176" s="62"/>
      <c r="C176" s="22" t="s">
        <v>122</v>
      </c>
      <c r="D176" s="109" t="s">
        <v>123</v>
      </c>
      <c r="E176" s="54">
        <v>0</v>
      </c>
      <c r="F176" s="64">
        <v>682.68</v>
      </c>
      <c r="G176" s="54">
        <v>0</v>
      </c>
      <c r="H176" s="64"/>
      <c r="I176" s="74"/>
      <c r="J176" s="161"/>
    </row>
    <row r="177" spans="1:10" s="93" customFormat="1" ht="45">
      <c r="A177" s="69"/>
      <c r="B177" s="69">
        <v>75615</v>
      </c>
      <c r="C177" s="69" t="s">
        <v>13</v>
      </c>
      <c r="D177" s="159" t="s">
        <v>124</v>
      </c>
      <c r="E177" s="70">
        <f>SUM(E178:E182)</f>
        <v>1763100</v>
      </c>
      <c r="F177" s="70">
        <f>SUM(F178:F182)</f>
        <v>890042.4099999999</v>
      </c>
      <c r="G177" s="70">
        <f aca="true" t="shared" si="11" ref="G177:G182">F177/E177*100</f>
        <v>50.48167489081731</v>
      </c>
      <c r="H177" s="70"/>
      <c r="I177" s="160"/>
      <c r="J177" s="160"/>
    </row>
    <row r="178" spans="1:10" ht="15">
      <c r="A178" s="24"/>
      <c r="B178" s="24"/>
      <c r="C178" s="24" t="s">
        <v>125</v>
      </c>
      <c r="D178" s="21" t="s">
        <v>126</v>
      </c>
      <c r="E178" s="65">
        <v>1612000</v>
      </c>
      <c r="F178" s="65">
        <v>812387.88</v>
      </c>
      <c r="G178" s="65">
        <f t="shared" si="11"/>
        <v>50.39627047146402</v>
      </c>
      <c r="H178" s="65"/>
      <c r="I178" s="67"/>
      <c r="J178" s="160"/>
    </row>
    <row r="179" spans="1:10" ht="15">
      <c r="A179" s="24"/>
      <c r="B179" s="24"/>
      <c r="C179" s="24" t="s">
        <v>127</v>
      </c>
      <c r="D179" s="21" t="s">
        <v>128</v>
      </c>
      <c r="E179" s="65">
        <v>34000</v>
      </c>
      <c r="F179" s="65">
        <v>16425.7</v>
      </c>
      <c r="G179" s="65">
        <f t="shared" si="11"/>
        <v>48.31088235294118</v>
      </c>
      <c r="H179" s="65"/>
      <c r="I179" s="67"/>
      <c r="J179" s="160"/>
    </row>
    <row r="180" spans="1:10" ht="15">
      <c r="A180" s="24"/>
      <c r="B180" s="24"/>
      <c r="C180" s="24" t="s">
        <v>129</v>
      </c>
      <c r="D180" s="21" t="s">
        <v>130</v>
      </c>
      <c r="E180" s="65">
        <v>112000</v>
      </c>
      <c r="F180" s="65">
        <v>60970.83</v>
      </c>
      <c r="G180" s="65">
        <f t="shared" si="11"/>
        <v>54.43824107142857</v>
      </c>
      <c r="H180" s="65"/>
      <c r="I180" s="67"/>
      <c r="J180" s="160"/>
    </row>
    <row r="181" spans="1:10" ht="15">
      <c r="A181" s="24"/>
      <c r="B181" s="23"/>
      <c r="C181" s="24" t="s">
        <v>32</v>
      </c>
      <c r="D181" s="21" t="s">
        <v>33</v>
      </c>
      <c r="E181" s="65">
        <v>100</v>
      </c>
      <c r="F181" s="65">
        <v>0</v>
      </c>
      <c r="G181" s="65">
        <f t="shared" si="11"/>
        <v>0</v>
      </c>
      <c r="H181" s="65"/>
      <c r="I181" s="67"/>
      <c r="J181" s="160"/>
    </row>
    <row r="182" spans="1:10" ht="15">
      <c r="A182" s="24"/>
      <c r="B182" s="23"/>
      <c r="C182" s="24" t="s">
        <v>133</v>
      </c>
      <c r="D182" s="63" t="s">
        <v>134</v>
      </c>
      <c r="E182" s="65">
        <v>5000</v>
      </c>
      <c r="F182" s="65">
        <v>258</v>
      </c>
      <c r="G182" s="65">
        <f t="shared" si="11"/>
        <v>5.16</v>
      </c>
      <c r="H182" s="65"/>
      <c r="I182" s="67"/>
      <c r="J182" s="160"/>
    </row>
    <row r="183" spans="1:10" s="93" customFormat="1" ht="60">
      <c r="A183" s="69"/>
      <c r="B183" s="68">
        <v>75616</v>
      </c>
      <c r="C183" s="69" t="s">
        <v>13</v>
      </c>
      <c r="D183" s="159" t="s">
        <v>135</v>
      </c>
      <c r="E183" s="70">
        <f>SUM(E184:E193)</f>
        <v>809200</v>
      </c>
      <c r="F183" s="70">
        <f>SUM(F184:F193)</f>
        <v>454876.37</v>
      </c>
      <c r="G183" s="59">
        <f aca="true" t="shared" si="12" ref="G183:G193">F183/E183*100</f>
        <v>56.21309565002471</v>
      </c>
      <c r="H183" s="70"/>
      <c r="I183" s="160"/>
      <c r="J183" s="160"/>
    </row>
    <row r="184" spans="1:10" ht="15">
      <c r="A184" s="24"/>
      <c r="B184" s="23"/>
      <c r="C184" s="24" t="s">
        <v>125</v>
      </c>
      <c r="D184" s="21" t="s">
        <v>126</v>
      </c>
      <c r="E184" s="65">
        <v>240000</v>
      </c>
      <c r="F184" s="65">
        <v>118209.43</v>
      </c>
      <c r="G184" s="64">
        <f t="shared" si="12"/>
        <v>49.253929166666666</v>
      </c>
      <c r="H184" s="65"/>
      <c r="I184" s="67"/>
      <c r="J184" s="160"/>
    </row>
    <row r="185" spans="1:10" ht="15">
      <c r="A185" s="24"/>
      <c r="B185" s="24"/>
      <c r="C185" s="24" t="s">
        <v>127</v>
      </c>
      <c r="D185" s="21" t="s">
        <v>128</v>
      </c>
      <c r="E185" s="65">
        <v>438000</v>
      </c>
      <c r="F185" s="65">
        <v>266438.41</v>
      </c>
      <c r="G185" s="64">
        <f t="shared" si="12"/>
        <v>60.83068721461187</v>
      </c>
      <c r="H185" s="65"/>
      <c r="I185" s="67"/>
      <c r="J185" s="160"/>
    </row>
    <row r="186" spans="1:10" ht="15">
      <c r="A186" s="33"/>
      <c r="B186" s="39"/>
      <c r="C186" s="33" t="s">
        <v>129</v>
      </c>
      <c r="D186" s="17" t="s">
        <v>130</v>
      </c>
      <c r="E186" s="40">
        <v>7700</v>
      </c>
      <c r="F186" s="40">
        <v>5708.42</v>
      </c>
      <c r="G186" s="105">
        <f t="shared" si="12"/>
        <v>74.13532467532468</v>
      </c>
      <c r="H186" s="40"/>
      <c r="I186" s="45"/>
      <c r="J186" s="153"/>
    </row>
    <row r="187" spans="1:10" ht="15">
      <c r="A187" s="232"/>
      <c r="B187" s="232"/>
      <c r="C187" s="232" t="s">
        <v>131</v>
      </c>
      <c r="D187" s="253" t="s">
        <v>132</v>
      </c>
      <c r="E187" s="222">
        <v>26000</v>
      </c>
      <c r="F187" s="222">
        <v>14244.2</v>
      </c>
      <c r="G187" s="222">
        <f t="shared" si="12"/>
        <v>54.785384615384615</v>
      </c>
      <c r="H187" s="222"/>
      <c r="I187" s="237"/>
      <c r="J187" s="280"/>
    </row>
    <row r="188" spans="1:10" ht="15">
      <c r="A188" s="232"/>
      <c r="B188" s="232"/>
      <c r="C188" s="232" t="s">
        <v>136</v>
      </c>
      <c r="D188" s="253" t="s">
        <v>137</v>
      </c>
      <c r="E188" s="222">
        <v>10000</v>
      </c>
      <c r="F188" s="222">
        <v>1954</v>
      </c>
      <c r="G188" s="222">
        <f t="shared" si="12"/>
        <v>19.54</v>
      </c>
      <c r="H188" s="222"/>
      <c r="I188" s="237"/>
      <c r="J188" s="280"/>
    </row>
    <row r="189" spans="1:10" ht="15">
      <c r="A189" s="22"/>
      <c r="B189" s="22"/>
      <c r="C189" s="22" t="s">
        <v>138</v>
      </c>
      <c r="D189" s="20" t="s">
        <v>139</v>
      </c>
      <c r="E189" s="64">
        <v>22000</v>
      </c>
      <c r="F189" s="64">
        <v>10981</v>
      </c>
      <c r="G189" s="64">
        <f t="shared" si="12"/>
        <v>49.913636363636364</v>
      </c>
      <c r="H189" s="64"/>
      <c r="I189" s="74"/>
      <c r="J189" s="161"/>
    </row>
    <row r="190" spans="1:10" ht="15">
      <c r="A190" s="24"/>
      <c r="B190" s="23"/>
      <c r="C190" s="24" t="s">
        <v>47</v>
      </c>
      <c r="D190" s="21" t="s">
        <v>140</v>
      </c>
      <c r="E190" s="65">
        <v>500</v>
      </c>
      <c r="F190" s="65">
        <v>387</v>
      </c>
      <c r="G190" s="64">
        <f t="shared" si="12"/>
        <v>77.4</v>
      </c>
      <c r="H190" s="65"/>
      <c r="I190" s="67"/>
      <c r="J190" s="160"/>
    </row>
    <row r="191" spans="1:10" ht="15">
      <c r="A191" s="33"/>
      <c r="B191" s="33"/>
      <c r="C191" s="33" t="s">
        <v>141</v>
      </c>
      <c r="D191" s="17" t="s">
        <v>142</v>
      </c>
      <c r="E191" s="40">
        <v>50000</v>
      </c>
      <c r="F191" s="40">
        <v>27230.84</v>
      </c>
      <c r="G191" s="105">
        <f t="shared" si="12"/>
        <v>54.46168</v>
      </c>
      <c r="H191" s="40"/>
      <c r="I191" s="45"/>
      <c r="J191" s="153"/>
    </row>
    <row r="192" spans="1:10" ht="15">
      <c r="A192" s="232"/>
      <c r="B192" s="232"/>
      <c r="C192" s="232" t="s">
        <v>32</v>
      </c>
      <c r="D192" s="253" t="s">
        <v>33</v>
      </c>
      <c r="E192" s="222">
        <v>5000</v>
      </c>
      <c r="F192" s="222">
        <v>1539.63</v>
      </c>
      <c r="G192" s="222">
        <f t="shared" si="12"/>
        <v>30.792600000000004</v>
      </c>
      <c r="H192" s="222"/>
      <c r="I192" s="237"/>
      <c r="J192" s="280"/>
    </row>
    <row r="193" spans="1:10" ht="15">
      <c r="A193" s="232"/>
      <c r="B193" s="232"/>
      <c r="C193" s="232" t="s">
        <v>133</v>
      </c>
      <c r="D193" s="253" t="s">
        <v>134</v>
      </c>
      <c r="E193" s="222">
        <v>10000</v>
      </c>
      <c r="F193" s="222">
        <v>8183.44</v>
      </c>
      <c r="G193" s="222">
        <f t="shared" si="12"/>
        <v>81.8344</v>
      </c>
      <c r="H193" s="222"/>
      <c r="I193" s="237"/>
      <c r="J193" s="280"/>
    </row>
    <row r="194" spans="1:10" s="93" customFormat="1" ht="15" customHeight="1">
      <c r="A194" s="281"/>
      <c r="B194" s="265">
        <v>75618</v>
      </c>
      <c r="C194" s="267" t="s">
        <v>13</v>
      </c>
      <c r="D194" s="269" t="s">
        <v>143</v>
      </c>
      <c r="E194" s="271">
        <f>SUM(E196)</f>
        <v>70000</v>
      </c>
      <c r="F194" s="271">
        <f>SUM(F196)</f>
        <v>53595.57</v>
      </c>
      <c r="G194" s="273">
        <f>F194/E194*100</f>
        <v>76.5651</v>
      </c>
      <c r="H194" s="283"/>
      <c r="I194" s="284"/>
      <c r="J194" s="285"/>
    </row>
    <row r="195" spans="1:10" s="93" customFormat="1" ht="15">
      <c r="A195" s="57"/>
      <c r="B195" s="266"/>
      <c r="C195" s="268"/>
      <c r="D195" s="270"/>
      <c r="E195" s="272"/>
      <c r="F195" s="272"/>
      <c r="G195" s="274"/>
      <c r="H195" s="142"/>
      <c r="I195" s="95"/>
      <c r="J195" s="161"/>
    </row>
    <row r="196" spans="1:10" s="116" customFormat="1" ht="15">
      <c r="A196" s="162"/>
      <c r="B196" s="80"/>
      <c r="C196" s="80" t="s">
        <v>144</v>
      </c>
      <c r="D196" s="100" t="s">
        <v>145</v>
      </c>
      <c r="E196" s="251">
        <v>70000</v>
      </c>
      <c r="F196" s="251">
        <v>53595.57</v>
      </c>
      <c r="G196" s="250">
        <f aca="true" t="shared" si="13" ref="G196:G201">F196/E196*100</f>
        <v>76.5651</v>
      </c>
      <c r="H196" s="163"/>
      <c r="I196" s="164"/>
      <c r="J196" s="165"/>
    </row>
    <row r="197" spans="1:10" ht="15">
      <c r="A197" s="24"/>
      <c r="B197" s="69">
        <v>75619</v>
      </c>
      <c r="C197" s="69" t="s">
        <v>13</v>
      </c>
      <c r="D197" s="58" t="s">
        <v>146</v>
      </c>
      <c r="E197" s="70">
        <f>SUM(E198)</f>
        <v>20000</v>
      </c>
      <c r="F197" s="70">
        <f>SUM(F198)</f>
        <v>2595.67</v>
      </c>
      <c r="G197" s="70">
        <f t="shared" si="13"/>
        <v>12.978349999999999</v>
      </c>
      <c r="H197" s="70"/>
      <c r="I197" s="70"/>
      <c r="J197" s="70"/>
    </row>
    <row r="198" spans="1:10" ht="15">
      <c r="A198" s="24"/>
      <c r="B198" s="24"/>
      <c r="C198" s="24" t="s">
        <v>147</v>
      </c>
      <c r="D198" s="21" t="s">
        <v>148</v>
      </c>
      <c r="E198" s="65">
        <v>20000</v>
      </c>
      <c r="F198" s="65">
        <v>2595.67</v>
      </c>
      <c r="G198" s="65">
        <f t="shared" si="13"/>
        <v>12.978349999999999</v>
      </c>
      <c r="H198" s="65"/>
      <c r="I198" s="65"/>
      <c r="J198" s="70"/>
    </row>
    <row r="199" spans="1:10" ht="30">
      <c r="A199" s="24"/>
      <c r="B199" s="69">
        <v>75621</v>
      </c>
      <c r="C199" s="69" t="s">
        <v>13</v>
      </c>
      <c r="D199" s="159" t="s">
        <v>149</v>
      </c>
      <c r="E199" s="70">
        <f>SUM(E200:E201)</f>
        <v>1842482</v>
      </c>
      <c r="F199" s="70">
        <f>SUM(F200:F201)</f>
        <v>802205.38</v>
      </c>
      <c r="G199" s="70">
        <f t="shared" si="13"/>
        <v>43.53938763038119</v>
      </c>
      <c r="H199" s="70"/>
      <c r="I199" s="70"/>
      <c r="J199" s="70"/>
    </row>
    <row r="200" spans="1:10" ht="15">
      <c r="A200" s="24"/>
      <c r="B200" s="24"/>
      <c r="C200" s="24" t="s">
        <v>150</v>
      </c>
      <c r="D200" s="21" t="s">
        <v>151</v>
      </c>
      <c r="E200" s="65">
        <v>1807482</v>
      </c>
      <c r="F200" s="65">
        <v>774344</v>
      </c>
      <c r="G200" s="65">
        <f t="shared" si="13"/>
        <v>42.84103520809612</v>
      </c>
      <c r="H200" s="65"/>
      <c r="I200" s="65"/>
      <c r="J200" s="70"/>
    </row>
    <row r="201" spans="1:10" ht="15">
      <c r="A201" s="24"/>
      <c r="B201" s="24"/>
      <c r="C201" s="24" t="s">
        <v>152</v>
      </c>
      <c r="D201" s="21" t="s">
        <v>153</v>
      </c>
      <c r="E201" s="65">
        <v>35000</v>
      </c>
      <c r="F201" s="65">
        <v>27861.38</v>
      </c>
      <c r="G201" s="65">
        <f t="shared" si="13"/>
        <v>79.60394285714287</v>
      </c>
      <c r="H201" s="65"/>
      <c r="I201" s="65"/>
      <c r="J201" s="70"/>
    </row>
    <row r="202" spans="1:10" ht="30">
      <c r="A202" s="24"/>
      <c r="B202" s="166">
        <v>75647</v>
      </c>
      <c r="C202" s="167" t="s">
        <v>13</v>
      </c>
      <c r="D202" s="159" t="s">
        <v>154</v>
      </c>
      <c r="E202" s="70"/>
      <c r="F202" s="70"/>
      <c r="G202" s="70"/>
      <c r="H202" s="70">
        <f>SUM(H203:H205)</f>
        <v>21500</v>
      </c>
      <c r="I202" s="70">
        <f>SUM(I203:I205)</f>
        <v>11090.27</v>
      </c>
      <c r="J202" s="70">
        <f aca="true" t="shared" si="14" ref="J202:J209">I202/H202*100</f>
        <v>51.582651162790704</v>
      </c>
    </row>
    <row r="203" spans="1:10" ht="15">
      <c r="A203" s="24"/>
      <c r="B203" s="23"/>
      <c r="C203" s="24">
        <v>4100</v>
      </c>
      <c r="D203" s="21" t="s">
        <v>155</v>
      </c>
      <c r="E203" s="65"/>
      <c r="F203" s="65"/>
      <c r="G203" s="59"/>
      <c r="H203" s="65">
        <v>18000</v>
      </c>
      <c r="I203" s="65">
        <v>8753.5</v>
      </c>
      <c r="J203" s="65">
        <f t="shared" si="14"/>
        <v>48.63055555555555</v>
      </c>
    </row>
    <row r="204" spans="1:10" ht="15">
      <c r="A204" s="24"/>
      <c r="B204" s="23"/>
      <c r="C204" s="24">
        <v>4170</v>
      </c>
      <c r="D204" s="21" t="s">
        <v>51</v>
      </c>
      <c r="E204" s="65"/>
      <c r="F204" s="65"/>
      <c r="G204" s="59"/>
      <c r="H204" s="65">
        <v>2500</v>
      </c>
      <c r="I204" s="65">
        <v>2000</v>
      </c>
      <c r="J204" s="65">
        <f t="shared" si="14"/>
        <v>80</v>
      </c>
    </row>
    <row r="205" spans="1:10" ht="15">
      <c r="A205" s="24"/>
      <c r="B205" s="23"/>
      <c r="C205" s="24">
        <v>4210</v>
      </c>
      <c r="D205" s="21" t="s">
        <v>36</v>
      </c>
      <c r="E205" s="65"/>
      <c r="F205" s="65"/>
      <c r="G205" s="59"/>
      <c r="H205" s="65">
        <v>1000</v>
      </c>
      <c r="I205" s="65">
        <v>336.77</v>
      </c>
      <c r="J205" s="65">
        <f t="shared" si="14"/>
        <v>33.67699999999999</v>
      </c>
    </row>
    <row r="206" spans="1:10" s="110" customFormat="1" ht="15">
      <c r="A206" s="25">
        <v>757</v>
      </c>
      <c r="B206" s="168"/>
      <c r="C206" s="25" t="s">
        <v>13</v>
      </c>
      <c r="D206" s="76" t="s">
        <v>156</v>
      </c>
      <c r="E206" s="169"/>
      <c r="F206" s="169"/>
      <c r="G206" s="29"/>
      <c r="H206" s="77">
        <f>H207</f>
        <v>150000</v>
      </c>
      <c r="I206" s="77">
        <f>I207</f>
        <v>70092.16</v>
      </c>
      <c r="J206" s="77">
        <f t="shared" si="14"/>
        <v>46.72810666666667</v>
      </c>
    </row>
    <row r="207" spans="1:10" s="93" customFormat="1" ht="30">
      <c r="A207" s="69"/>
      <c r="B207" s="68">
        <v>75702</v>
      </c>
      <c r="C207" s="69" t="s">
        <v>13</v>
      </c>
      <c r="D207" s="159" t="s">
        <v>157</v>
      </c>
      <c r="E207" s="70"/>
      <c r="F207" s="70"/>
      <c r="G207" s="59"/>
      <c r="H207" s="70">
        <f>H208</f>
        <v>150000</v>
      </c>
      <c r="I207" s="70">
        <f>I208</f>
        <v>70092.16</v>
      </c>
      <c r="J207" s="70">
        <f t="shared" si="14"/>
        <v>46.72810666666667</v>
      </c>
    </row>
    <row r="208" spans="1:10" ht="57">
      <c r="A208" s="24"/>
      <c r="B208" s="23"/>
      <c r="C208" s="24">
        <v>8070</v>
      </c>
      <c r="D208" s="63" t="s">
        <v>158</v>
      </c>
      <c r="E208" s="65"/>
      <c r="F208" s="65"/>
      <c r="G208" s="59"/>
      <c r="H208" s="65">
        <v>150000</v>
      </c>
      <c r="I208" s="65">
        <v>70092.16</v>
      </c>
      <c r="J208" s="65">
        <f t="shared" si="14"/>
        <v>46.72810666666667</v>
      </c>
    </row>
    <row r="209" spans="1:10" s="32" customFormat="1" ht="15">
      <c r="A209" s="25">
        <v>758</v>
      </c>
      <c r="B209" s="25"/>
      <c r="C209" s="25" t="s">
        <v>13</v>
      </c>
      <c r="D209" s="76" t="s">
        <v>159</v>
      </c>
      <c r="E209" s="77">
        <f>E210+E212+E214+E222</f>
        <v>5031265</v>
      </c>
      <c r="F209" s="77">
        <f>F210+F212+F214+F222</f>
        <v>3008600.68</v>
      </c>
      <c r="G209" s="59">
        <f aca="true" t="shared" si="15" ref="G209:G215">F209/E209*100</f>
        <v>59.7980961050551</v>
      </c>
      <c r="H209" s="77">
        <f>H214+H220</f>
        <v>48236</v>
      </c>
      <c r="I209" s="77">
        <f>I214+I220</f>
        <v>11680</v>
      </c>
      <c r="J209" s="77">
        <f t="shared" si="14"/>
        <v>24.214279791027447</v>
      </c>
    </row>
    <row r="210" spans="1:10" ht="15">
      <c r="A210" s="24"/>
      <c r="B210" s="69">
        <v>75801</v>
      </c>
      <c r="C210" s="69" t="s">
        <v>13</v>
      </c>
      <c r="D210" s="58" t="s">
        <v>160</v>
      </c>
      <c r="E210" s="70">
        <f>SUM(E211)</f>
        <v>4195210</v>
      </c>
      <c r="F210" s="70">
        <f>SUM(F211)</f>
        <v>2581664</v>
      </c>
      <c r="G210" s="59">
        <f t="shared" si="15"/>
        <v>61.5383735259975</v>
      </c>
      <c r="H210" s="70"/>
      <c r="I210" s="70"/>
      <c r="J210" s="70"/>
    </row>
    <row r="211" spans="1:10" ht="15">
      <c r="A211" s="24"/>
      <c r="B211" s="23"/>
      <c r="C211" s="24">
        <v>2920</v>
      </c>
      <c r="D211" s="21" t="s">
        <v>161</v>
      </c>
      <c r="E211" s="65">
        <v>4195210</v>
      </c>
      <c r="F211" s="65">
        <v>2581664</v>
      </c>
      <c r="G211" s="64">
        <f t="shared" si="15"/>
        <v>61.5383735259975</v>
      </c>
      <c r="H211" s="65"/>
      <c r="I211" s="65"/>
      <c r="J211" s="70"/>
    </row>
    <row r="212" spans="1:10" ht="15">
      <c r="A212" s="24"/>
      <c r="B212" s="68">
        <v>75807</v>
      </c>
      <c r="C212" s="69" t="s">
        <v>13</v>
      </c>
      <c r="D212" s="159" t="s">
        <v>162</v>
      </c>
      <c r="E212" s="70">
        <f>SUM(E213)</f>
        <v>695500</v>
      </c>
      <c r="F212" s="70">
        <f>SUM(F213)</f>
        <v>347748</v>
      </c>
      <c r="G212" s="59">
        <f t="shared" si="15"/>
        <v>49.99971243709562</v>
      </c>
      <c r="H212" s="70"/>
      <c r="I212" s="70"/>
      <c r="J212" s="70"/>
    </row>
    <row r="213" spans="1:10" ht="14.25">
      <c r="A213" s="24"/>
      <c r="B213" s="23"/>
      <c r="C213" s="24">
        <v>2920</v>
      </c>
      <c r="D213" s="21" t="s">
        <v>161</v>
      </c>
      <c r="E213" s="65">
        <v>695500</v>
      </c>
      <c r="F213" s="65">
        <v>347748</v>
      </c>
      <c r="G213" s="64">
        <f t="shared" si="15"/>
        <v>49.99971243709562</v>
      </c>
      <c r="H213" s="65"/>
      <c r="I213" s="65"/>
      <c r="J213" s="65"/>
    </row>
    <row r="214" spans="1:10" ht="15">
      <c r="A214" s="24"/>
      <c r="B214" s="69">
        <v>75814</v>
      </c>
      <c r="C214" s="69" t="s">
        <v>13</v>
      </c>
      <c r="D214" s="58" t="s">
        <v>163</v>
      </c>
      <c r="E214" s="70">
        <f>SUM(E215:E219)</f>
        <v>94289</v>
      </c>
      <c r="F214" s="70">
        <f>SUM(F215:F219)</f>
        <v>56052.68</v>
      </c>
      <c r="G214" s="59">
        <f t="shared" si="15"/>
        <v>59.447740457529505</v>
      </c>
      <c r="H214" s="70">
        <f>H219</f>
        <v>12000</v>
      </c>
      <c r="I214" s="70">
        <f>I219</f>
        <v>11680</v>
      </c>
      <c r="J214" s="70">
        <f>I214/H214*100</f>
        <v>97.33333333333334</v>
      </c>
    </row>
    <row r="215" spans="1:10" ht="15">
      <c r="A215" s="24"/>
      <c r="B215" s="23"/>
      <c r="C215" s="24" t="s">
        <v>17</v>
      </c>
      <c r="D215" s="21" t="s">
        <v>164</v>
      </c>
      <c r="E215" s="65">
        <v>30000</v>
      </c>
      <c r="F215" s="65">
        <v>20883.64</v>
      </c>
      <c r="G215" s="64">
        <f t="shared" si="15"/>
        <v>69.61213333333333</v>
      </c>
      <c r="H215" s="65"/>
      <c r="I215" s="65"/>
      <c r="J215" s="70"/>
    </row>
    <row r="216" spans="1:10" ht="15">
      <c r="A216" s="33"/>
      <c r="B216" s="39"/>
      <c r="C216" s="33" t="s">
        <v>57</v>
      </c>
      <c r="D216" s="17" t="s">
        <v>58</v>
      </c>
      <c r="E216" s="40">
        <v>0</v>
      </c>
      <c r="F216" s="40">
        <v>139.04</v>
      </c>
      <c r="G216" s="64">
        <v>0</v>
      </c>
      <c r="H216" s="40"/>
      <c r="I216" s="40"/>
      <c r="J216" s="37"/>
    </row>
    <row r="217" spans="1:10" ht="15.75" customHeight="1">
      <c r="A217" s="33"/>
      <c r="B217" s="170"/>
      <c r="C217" s="301">
        <v>2680</v>
      </c>
      <c r="D217" s="261" t="s">
        <v>165</v>
      </c>
      <c r="E217" s="259">
        <v>64289</v>
      </c>
      <c r="F217" s="259">
        <v>35030</v>
      </c>
      <c r="G217" s="259">
        <f>F217/E217*100</f>
        <v>54.48832615221889</v>
      </c>
      <c r="H217" s="258"/>
      <c r="I217" s="258"/>
      <c r="J217" s="260"/>
    </row>
    <row r="218" spans="1:10" ht="15.75" customHeight="1">
      <c r="A218" s="22"/>
      <c r="B218" s="52"/>
      <c r="C218" s="301"/>
      <c r="D218" s="261"/>
      <c r="E218" s="259"/>
      <c r="F218" s="259"/>
      <c r="G218" s="259"/>
      <c r="H218" s="258"/>
      <c r="I218" s="258"/>
      <c r="J218" s="260"/>
    </row>
    <row r="219" spans="1:10" ht="14.25">
      <c r="A219" s="103"/>
      <c r="B219" s="104"/>
      <c r="C219" s="107">
        <v>4430</v>
      </c>
      <c r="D219" s="17" t="s">
        <v>38</v>
      </c>
      <c r="E219" s="105"/>
      <c r="F219" s="105"/>
      <c r="G219" s="105"/>
      <c r="H219" s="105">
        <v>12000</v>
      </c>
      <c r="I219" s="105">
        <v>11680</v>
      </c>
      <c r="J219" s="105">
        <f>I219/H219*100</f>
        <v>97.33333333333334</v>
      </c>
    </row>
    <row r="220" spans="1:10" ht="15">
      <c r="A220" s="232"/>
      <c r="B220" s="233">
        <v>75818</v>
      </c>
      <c r="C220" s="233" t="s">
        <v>13</v>
      </c>
      <c r="D220" s="249" t="s">
        <v>166</v>
      </c>
      <c r="E220" s="220"/>
      <c r="F220" s="238"/>
      <c r="G220" s="220"/>
      <c r="H220" s="238">
        <f>H221</f>
        <v>36236</v>
      </c>
      <c r="I220" s="220">
        <f>I221</f>
        <v>0</v>
      </c>
      <c r="J220" s="220">
        <v>0</v>
      </c>
    </row>
    <row r="221" spans="1:10" ht="14.25">
      <c r="A221" s="232"/>
      <c r="B221" s="232"/>
      <c r="C221" s="232">
        <v>4810</v>
      </c>
      <c r="D221" s="253" t="s">
        <v>167</v>
      </c>
      <c r="E221" s="221"/>
      <c r="F221" s="222"/>
      <c r="G221" s="221"/>
      <c r="H221" s="222">
        <v>36236</v>
      </c>
      <c r="I221" s="221">
        <v>0</v>
      </c>
      <c r="J221" s="221">
        <v>0</v>
      </c>
    </row>
    <row r="222" spans="1:10" ht="15">
      <c r="A222" s="22"/>
      <c r="B222" s="57">
        <v>75831</v>
      </c>
      <c r="C222" s="57" t="s">
        <v>13</v>
      </c>
      <c r="D222" s="177" t="s">
        <v>168</v>
      </c>
      <c r="E222" s="59">
        <f>SUM(E223)</f>
        <v>46266</v>
      </c>
      <c r="F222" s="59">
        <f>SUM(F223)</f>
        <v>23136</v>
      </c>
      <c r="G222" s="60">
        <f>F222/E222*100</f>
        <v>50.00648424328881</v>
      </c>
      <c r="H222" s="59"/>
      <c r="I222" s="161"/>
      <c r="J222" s="161"/>
    </row>
    <row r="223" spans="1:10" ht="15">
      <c r="A223" s="24"/>
      <c r="B223" s="24"/>
      <c r="C223" s="24">
        <v>2920</v>
      </c>
      <c r="D223" s="21" t="s">
        <v>161</v>
      </c>
      <c r="E223" s="65">
        <v>46266</v>
      </c>
      <c r="F223" s="65">
        <v>23136</v>
      </c>
      <c r="G223" s="66">
        <f>F223/E223*100</f>
        <v>50.00648424328881</v>
      </c>
      <c r="H223" s="65"/>
      <c r="I223" s="67"/>
      <c r="J223" s="160"/>
    </row>
    <row r="224" spans="1:10" s="32" customFormat="1" ht="15">
      <c r="A224" s="25">
        <v>801</v>
      </c>
      <c r="B224" s="25"/>
      <c r="C224" s="25" t="s">
        <v>13</v>
      </c>
      <c r="D224" s="76" t="s">
        <v>169</v>
      </c>
      <c r="E224" s="77">
        <f>E225+E255+E282</f>
        <v>80305</v>
      </c>
      <c r="F224" s="77">
        <f>F225+F255+F282</f>
        <v>47958.12</v>
      </c>
      <c r="G224" s="61">
        <f>F224/E224*100</f>
        <v>59.71996762343566</v>
      </c>
      <c r="H224" s="77">
        <f>H225+H246+H255+H275+H282+H296+H298</f>
        <v>4983800</v>
      </c>
      <c r="I224" s="77">
        <f>I225+I246+I255+I275+I282+I296+I298</f>
        <v>2829171.55</v>
      </c>
      <c r="J224" s="31">
        <f>I224/H224*100</f>
        <v>56.76735723744933</v>
      </c>
    </row>
    <row r="225" spans="1:10" ht="15">
      <c r="A225" s="24"/>
      <c r="B225" s="69">
        <v>80101</v>
      </c>
      <c r="C225" s="69" t="s">
        <v>13</v>
      </c>
      <c r="D225" s="58" t="s">
        <v>170</v>
      </c>
      <c r="E225" s="70">
        <f>SUM(E226)</f>
        <v>4000</v>
      </c>
      <c r="F225" s="70">
        <f>SUM(F226)</f>
        <v>2163.9</v>
      </c>
      <c r="G225" s="61">
        <f>F225/E225*100</f>
        <v>54.0975</v>
      </c>
      <c r="H225" s="70">
        <f>SUM(H227:H245)</f>
        <v>2800588</v>
      </c>
      <c r="I225" s="70">
        <f>SUM(I227:I245)</f>
        <v>1611721.8800000001</v>
      </c>
      <c r="J225" s="61">
        <f>I225/H225*100</f>
        <v>57.54941033811471</v>
      </c>
    </row>
    <row r="226" spans="1:10" ht="15">
      <c r="A226" s="24"/>
      <c r="B226" s="24"/>
      <c r="C226" s="24" t="s">
        <v>57</v>
      </c>
      <c r="D226" s="21" t="s">
        <v>58</v>
      </c>
      <c r="E226" s="65">
        <v>4000</v>
      </c>
      <c r="F226" s="65">
        <v>2163.9</v>
      </c>
      <c r="G226" s="66">
        <f>F226/E226*100</f>
        <v>54.0975</v>
      </c>
      <c r="H226" s="65"/>
      <c r="I226" s="67"/>
      <c r="J226" s="61"/>
    </row>
    <row r="227" spans="1:10" ht="14.25">
      <c r="A227" s="24"/>
      <c r="B227" s="24"/>
      <c r="C227" s="24">
        <v>3020</v>
      </c>
      <c r="D227" s="21" t="s">
        <v>103</v>
      </c>
      <c r="E227" s="66"/>
      <c r="F227" s="65"/>
      <c r="G227" s="66"/>
      <c r="H227" s="65">
        <v>125480</v>
      </c>
      <c r="I227" s="65">
        <v>63018.79</v>
      </c>
      <c r="J227" s="66">
        <f aca="true" t="shared" si="16" ref="J227:J243">I227/H227*100</f>
        <v>50.2221788332802</v>
      </c>
    </row>
    <row r="228" spans="1:10" ht="15">
      <c r="A228" s="24"/>
      <c r="B228" s="23"/>
      <c r="C228" s="24">
        <v>4010</v>
      </c>
      <c r="D228" s="21" t="s">
        <v>95</v>
      </c>
      <c r="E228" s="66"/>
      <c r="F228" s="65"/>
      <c r="G228" s="60"/>
      <c r="H228" s="65">
        <v>1655403</v>
      </c>
      <c r="I228" s="65">
        <v>908536.13</v>
      </c>
      <c r="J228" s="66">
        <f t="shared" si="16"/>
        <v>54.883078621942815</v>
      </c>
    </row>
    <row r="229" spans="1:10" ht="15">
      <c r="A229" s="24"/>
      <c r="B229" s="24"/>
      <c r="C229" s="24">
        <v>4040</v>
      </c>
      <c r="D229" s="21" t="s">
        <v>80</v>
      </c>
      <c r="E229" s="66"/>
      <c r="F229" s="65"/>
      <c r="G229" s="61"/>
      <c r="H229" s="65">
        <v>140826</v>
      </c>
      <c r="I229" s="65">
        <v>139854.56</v>
      </c>
      <c r="J229" s="66">
        <f t="shared" si="16"/>
        <v>99.31018419894053</v>
      </c>
    </row>
    <row r="230" spans="1:10" ht="15">
      <c r="A230" s="24"/>
      <c r="B230" s="23"/>
      <c r="C230" s="24">
        <v>4110</v>
      </c>
      <c r="D230" s="21" t="s">
        <v>81</v>
      </c>
      <c r="E230" s="66"/>
      <c r="F230" s="65"/>
      <c r="G230" s="60"/>
      <c r="H230" s="65">
        <v>283981</v>
      </c>
      <c r="I230" s="65">
        <v>132098.6</v>
      </c>
      <c r="J230" s="66">
        <f t="shared" si="16"/>
        <v>46.51670358228191</v>
      </c>
    </row>
    <row r="231" spans="1:10" ht="15">
      <c r="A231" s="24"/>
      <c r="B231" s="23"/>
      <c r="C231" s="24">
        <v>4120</v>
      </c>
      <c r="D231" s="21" t="s">
        <v>82</v>
      </c>
      <c r="E231" s="66"/>
      <c r="F231" s="65"/>
      <c r="G231" s="61"/>
      <c r="H231" s="65">
        <v>53200</v>
      </c>
      <c r="I231" s="65">
        <v>21810.67</v>
      </c>
      <c r="J231" s="66">
        <f t="shared" si="16"/>
        <v>40.997499999999995</v>
      </c>
    </row>
    <row r="232" spans="1:10" ht="15">
      <c r="A232" s="24"/>
      <c r="B232" s="23"/>
      <c r="C232" s="24">
        <v>4170</v>
      </c>
      <c r="D232" s="21" t="s">
        <v>51</v>
      </c>
      <c r="E232" s="66"/>
      <c r="F232" s="65"/>
      <c r="G232" s="60"/>
      <c r="H232" s="65">
        <v>14500</v>
      </c>
      <c r="I232" s="65">
        <v>6986.32</v>
      </c>
      <c r="J232" s="66">
        <f t="shared" si="16"/>
        <v>48.181517241379304</v>
      </c>
    </row>
    <row r="233" spans="1:10" ht="15">
      <c r="A233" s="24"/>
      <c r="B233" s="23"/>
      <c r="C233" s="24">
        <v>4210</v>
      </c>
      <c r="D233" s="21" t="s">
        <v>36</v>
      </c>
      <c r="E233" s="66"/>
      <c r="F233" s="65"/>
      <c r="G233" s="60"/>
      <c r="H233" s="65">
        <v>222994</v>
      </c>
      <c r="I233" s="65">
        <v>174663.06</v>
      </c>
      <c r="J233" s="66">
        <f t="shared" si="16"/>
        <v>78.32634958788128</v>
      </c>
    </row>
    <row r="234" spans="1:10" ht="15">
      <c r="A234" s="24"/>
      <c r="B234" s="23"/>
      <c r="C234" s="24">
        <v>4240</v>
      </c>
      <c r="D234" s="21" t="s">
        <v>171</v>
      </c>
      <c r="E234" s="66"/>
      <c r="F234" s="65"/>
      <c r="G234" s="60"/>
      <c r="H234" s="65">
        <v>18475</v>
      </c>
      <c r="I234" s="65">
        <v>2686.43</v>
      </c>
      <c r="J234" s="66">
        <f t="shared" si="16"/>
        <v>14.540893098782137</v>
      </c>
    </row>
    <row r="235" spans="1:10" ht="15">
      <c r="A235" s="24"/>
      <c r="B235" s="23"/>
      <c r="C235" s="24">
        <v>4260</v>
      </c>
      <c r="D235" s="21" t="s">
        <v>59</v>
      </c>
      <c r="E235" s="66"/>
      <c r="F235" s="65"/>
      <c r="G235" s="60"/>
      <c r="H235" s="65">
        <v>44000</v>
      </c>
      <c r="I235" s="65">
        <v>20032.75</v>
      </c>
      <c r="J235" s="66">
        <f t="shared" si="16"/>
        <v>45.528977272727275</v>
      </c>
    </row>
    <row r="236" spans="1:10" ht="15">
      <c r="A236" s="24"/>
      <c r="B236" s="23"/>
      <c r="C236" s="24">
        <v>4270</v>
      </c>
      <c r="D236" s="21" t="s">
        <v>52</v>
      </c>
      <c r="E236" s="66"/>
      <c r="F236" s="65"/>
      <c r="G236" s="60"/>
      <c r="H236" s="65">
        <v>43800</v>
      </c>
      <c r="I236" s="65">
        <v>13151.55</v>
      </c>
      <c r="J236" s="66">
        <f t="shared" si="16"/>
        <v>30.026369863013695</v>
      </c>
    </row>
    <row r="237" spans="1:10" ht="15">
      <c r="A237" s="24"/>
      <c r="B237" s="23"/>
      <c r="C237" s="24">
        <v>4280</v>
      </c>
      <c r="D237" s="21" t="s">
        <v>97</v>
      </c>
      <c r="E237" s="66"/>
      <c r="F237" s="65"/>
      <c r="G237" s="60"/>
      <c r="H237" s="65">
        <v>3500</v>
      </c>
      <c r="I237" s="65">
        <v>141.8</v>
      </c>
      <c r="J237" s="66">
        <f t="shared" si="16"/>
        <v>4.051428571428572</v>
      </c>
    </row>
    <row r="238" spans="1:10" ht="15">
      <c r="A238" s="24"/>
      <c r="B238" s="23"/>
      <c r="C238" s="24">
        <v>4300</v>
      </c>
      <c r="D238" s="21" t="s">
        <v>37</v>
      </c>
      <c r="E238" s="66"/>
      <c r="F238" s="65"/>
      <c r="G238" s="60"/>
      <c r="H238" s="65">
        <v>39500</v>
      </c>
      <c r="I238" s="65">
        <v>22109.25</v>
      </c>
      <c r="J238" s="66">
        <f t="shared" si="16"/>
        <v>55.97278481012658</v>
      </c>
    </row>
    <row r="239" spans="1:10" ht="15">
      <c r="A239" s="33"/>
      <c r="B239" s="39"/>
      <c r="C239" s="33">
        <v>4350</v>
      </c>
      <c r="D239" s="21" t="s">
        <v>98</v>
      </c>
      <c r="E239" s="41"/>
      <c r="F239" s="40"/>
      <c r="G239" s="106"/>
      <c r="H239" s="40">
        <v>2500</v>
      </c>
      <c r="I239" s="40">
        <v>826.78</v>
      </c>
      <c r="J239" s="66">
        <f t="shared" si="16"/>
        <v>33.0712</v>
      </c>
    </row>
    <row r="240" spans="1:10" s="116" customFormat="1" ht="28.5">
      <c r="A240" s="111"/>
      <c r="B240" s="111"/>
      <c r="C240" s="112">
        <v>4370</v>
      </c>
      <c r="D240" s="113" t="s">
        <v>172</v>
      </c>
      <c r="E240" s="132"/>
      <c r="F240" s="114"/>
      <c r="G240" s="133"/>
      <c r="H240" s="114">
        <v>7000</v>
      </c>
      <c r="I240" s="114">
        <v>3351.92</v>
      </c>
      <c r="J240" s="66">
        <f t="shared" si="16"/>
        <v>47.884571428571434</v>
      </c>
    </row>
    <row r="241" spans="1:10" s="116" customFormat="1" ht="15">
      <c r="A241" s="80"/>
      <c r="B241" s="80"/>
      <c r="C241" s="80">
        <v>4410</v>
      </c>
      <c r="D241" s="63" t="s">
        <v>86</v>
      </c>
      <c r="E241" s="130"/>
      <c r="F241" s="115"/>
      <c r="G241" s="131"/>
      <c r="H241" s="115">
        <v>6000</v>
      </c>
      <c r="I241" s="115">
        <v>4086.83</v>
      </c>
      <c r="J241" s="66">
        <f t="shared" si="16"/>
        <v>68.11383333333333</v>
      </c>
    </row>
    <row r="242" spans="1:10" s="116" customFormat="1" ht="15">
      <c r="A242" s="80"/>
      <c r="B242" s="80"/>
      <c r="C242" s="80">
        <v>4430</v>
      </c>
      <c r="D242" s="63" t="s">
        <v>38</v>
      </c>
      <c r="E242" s="130"/>
      <c r="F242" s="115"/>
      <c r="G242" s="131"/>
      <c r="H242" s="115">
        <v>5586</v>
      </c>
      <c r="I242" s="115">
        <v>3086</v>
      </c>
      <c r="J242" s="66">
        <f t="shared" si="16"/>
        <v>55.2452559971357</v>
      </c>
    </row>
    <row r="243" spans="1:10" s="116" customFormat="1" ht="15">
      <c r="A243" s="80"/>
      <c r="B243" s="80"/>
      <c r="C243" s="80">
        <v>4440</v>
      </c>
      <c r="D243" s="63" t="s">
        <v>83</v>
      </c>
      <c r="E243" s="130"/>
      <c r="F243" s="115"/>
      <c r="G243" s="131"/>
      <c r="H243" s="115">
        <v>99843</v>
      </c>
      <c r="I243" s="115">
        <v>83295</v>
      </c>
      <c r="J243" s="66">
        <f t="shared" si="16"/>
        <v>83.42597878669511</v>
      </c>
    </row>
    <row r="244" spans="1:10" s="116" customFormat="1" ht="28.5">
      <c r="A244" s="80"/>
      <c r="B244" s="80"/>
      <c r="C244" s="80">
        <v>4700</v>
      </c>
      <c r="D244" s="63" t="s">
        <v>173</v>
      </c>
      <c r="E244" s="130"/>
      <c r="F244" s="115"/>
      <c r="G244" s="131"/>
      <c r="H244" s="115">
        <v>4000</v>
      </c>
      <c r="I244" s="114">
        <v>492</v>
      </c>
      <c r="J244" s="66">
        <f>I244/H244*100</f>
        <v>12.3</v>
      </c>
    </row>
    <row r="245" spans="1:10" s="116" customFormat="1" ht="15">
      <c r="A245" s="135"/>
      <c r="B245" s="135"/>
      <c r="C245" s="162">
        <v>6050</v>
      </c>
      <c r="D245" s="172" t="s">
        <v>23</v>
      </c>
      <c r="E245" s="136"/>
      <c r="F245" s="137"/>
      <c r="G245" s="138"/>
      <c r="H245" s="137">
        <v>30000</v>
      </c>
      <c r="I245" s="251">
        <v>11493.44</v>
      </c>
      <c r="J245" s="226">
        <f>I245/H245*100</f>
        <v>38.31146666666667</v>
      </c>
    </row>
    <row r="246" spans="1:10" s="93" customFormat="1" ht="30">
      <c r="A246" s="94"/>
      <c r="B246" s="94">
        <v>80103</v>
      </c>
      <c r="C246" s="94" t="s">
        <v>13</v>
      </c>
      <c r="D246" s="159" t="s">
        <v>174</v>
      </c>
      <c r="E246" s="141"/>
      <c r="F246" s="142"/>
      <c r="G246" s="141"/>
      <c r="H246" s="142">
        <f>SUM(H247:H254)</f>
        <v>114251</v>
      </c>
      <c r="I246" s="142">
        <f>SUM(I247:I254)</f>
        <v>58810.76000000001</v>
      </c>
      <c r="J246" s="60">
        <f aca="true" t="shared" si="17" ref="J246:J254">I246/H246*100</f>
        <v>51.47505054660354</v>
      </c>
    </row>
    <row r="247" spans="1:10" ht="15">
      <c r="A247" s="24"/>
      <c r="B247" s="24"/>
      <c r="C247" s="24">
        <v>3020</v>
      </c>
      <c r="D247" s="21" t="s">
        <v>103</v>
      </c>
      <c r="E247" s="66"/>
      <c r="F247" s="65"/>
      <c r="G247" s="61"/>
      <c r="H247" s="65">
        <v>6900</v>
      </c>
      <c r="I247" s="65">
        <v>3041.23</v>
      </c>
      <c r="J247" s="54">
        <f t="shared" si="17"/>
        <v>44.075797101449275</v>
      </c>
    </row>
    <row r="248" spans="1:10" ht="15">
      <c r="A248" s="24"/>
      <c r="B248" s="24"/>
      <c r="C248" s="24">
        <v>4010</v>
      </c>
      <c r="D248" s="21" t="s">
        <v>95</v>
      </c>
      <c r="E248" s="66"/>
      <c r="F248" s="65"/>
      <c r="G248" s="61"/>
      <c r="H248" s="65">
        <v>73820</v>
      </c>
      <c r="I248" s="65">
        <v>39648.05</v>
      </c>
      <c r="J248" s="54">
        <f t="shared" si="17"/>
        <v>53.70908967759416</v>
      </c>
    </row>
    <row r="249" spans="1:10" ht="15">
      <c r="A249" s="24"/>
      <c r="B249" s="23"/>
      <c r="C249" s="24">
        <v>4040</v>
      </c>
      <c r="D249" s="21" t="s">
        <v>80</v>
      </c>
      <c r="E249" s="66"/>
      <c r="F249" s="65"/>
      <c r="G249" s="60"/>
      <c r="H249" s="65">
        <v>7300</v>
      </c>
      <c r="I249" s="65">
        <v>4765.98</v>
      </c>
      <c r="J249" s="54">
        <f t="shared" si="17"/>
        <v>65.28739726027398</v>
      </c>
    </row>
    <row r="250" spans="1:10" ht="15">
      <c r="A250" s="33"/>
      <c r="B250" s="33"/>
      <c r="C250" s="33">
        <v>4110</v>
      </c>
      <c r="D250" s="17" t="s">
        <v>81</v>
      </c>
      <c r="E250" s="41"/>
      <c r="F250" s="40"/>
      <c r="G250" s="38"/>
      <c r="H250" s="40">
        <v>14700</v>
      </c>
      <c r="I250" s="40">
        <v>7188.21</v>
      </c>
      <c r="J250" s="183">
        <f t="shared" si="17"/>
        <v>48.89938775510204</v>
      </c>
    </row>
    <row r="251" spans="1:10" ht="15">
      <c r="A251" s="232"/>
      <c r="B251" s="232"/>
      <c r="C251" s="232">
        <v>4120</v>
      </c>
      <c r="D251" s="253" t="s">
        <v>82</v>
      </c>
      <c r="E251" s="221"/>
      <c r="F251" s="222"/>
      <c r="G251" s="220"/>
      <c r="H251" s="222">
        <v>2600</v>
      </c>
      <c r="I251" s="222">
        <v>1165.29</v>
      </c>
      <c r="J251" s="221">
        <f t="shared" si="17"/>
        <v>44.81884615384615</v>
      </c>
    </row>
    <row r="252" spans="1:10" ht="15">
      <c r="A252" s="232"/>
      <c r="B252" s="232"/>
      <c r="C252" s="232">
        <v>4210</v>
      </c>
      <c r="D252" s="253" t="s">
        <v>36</v>
      </c>
      <c r="E252" s="221"/>
      <c r="F252" s="222"/>
      <c r="G252" s="220"/>
      <c r="H252" s="222">
        <v>1000</v>
      </c>
      <c r="I252" s="222">
        <v>0</v>
      </c>
      <c r="J252" s="221">
        <f t="shared" si="17"/>
        <v>0</v>
      </c>
    </row>
    <row r="253" spans="1:10" ht="15">
      <c r="A253" s="22"/>
      <c r="B253" s="62"/>
      <c r="C253" s="22">
        <v>4240</v>
      </c>
      <c r="D253" s="20" t="s">
        <v>175</v>
      </c>
      <c r="E253" s="54"/>
      <c r="F253" s="64"/>
      <c r="G253" s="60"/>
      <c r="H253" s="64">
        <v>1500</v>
      </c>
      <c r="I253" s="64">
        <v>0</v>
      </c>
      <c r="J253" s="54">
        <f t="shared" si="17"/>
        <v>0</v>
      </c>
    </row>
    <row r="254" spans="1:10" ht="15">
      <c r="A254" s="24"/>
      <c r="B254" s="23"/>
      <c r="C254" s="24">
        <v>4440</v>
      </c>
      <c r="D254" s="21" t="s">
        <v>176</v>
      </c>
      <c r="E254" s="66"/>
      <c r="F254" s="65"/>
      <c r="G254" s="60"/>
      <c r="H254" s="65">
        <v>6431</v>
      </c>
      <c r="I254" s="65">
        <v>3002</v>
      </c>
      <c r="J254" s="54">
        <f t="shared" si="17"/>
        <v>46.68014305706733</v>
      </c>
    </row>
    <row r="255" spans="1:10" ht="15">
      <c r="A255" s="33"/>
      <c r="B255" s="34">
        <v>80104</v>
      </c>
      <c r="C255" s="35" t="s">
        <v>13</v>
      </c>
      <c r="D255" s="36" t="s">
        <v>177</v>
      </c>
      <c r="E255" s="37">
        <f>SUM(E256)</f>
        <v>71305</v>
      </c>
      <c r="F255" s="37">
        <f>SUM(F256)</f>
        <v>40699.5</v>
      </c>
      <c r="G255" s="38">
        <f>F255/E255*100</f>
        <v>57.07804501788093</v>
      </c>
      <c r="H255" s="37">
        <f>SUM(H257:H274)</f>
        <v>512800</v>
      </c>
      <c r="I255" s="37">
        <f>SUM(I257:I274)</f>
        <v>272809.69</v>
      </c>
      <c r="J255" s="38">
        <f>I255/H255*100</f>
        <v>53.20001755070203</v>
      </c>
    </row>
    <row r="256" spans="1:10" ht="14.25">
      <c r="A256" s="232"/>
      <c r="B256" s="232"/>
      <c r="C256" s="232" t="s">
        <v>90</v>
      </c>
      <c r="D256" s="253" t="s">
        <v>91</v>
      </c>
      <c r="E256" s="222">
        <v>71305</v>
      </c>
      <c r="F256" s="222">
        <v>40699.5</v>
      </c>
      <c r="G256" s="221">
        <f>F256/E256*100</f>
        <v>57.07804501788093</v>
      </c>
      <c r="H256" s="222"/>
      <c r="I256" s="237"/>
      <c r="J256" s="221"/>
    </row>
    <row r="257" spans="1:10" ht="15">
      <c r="A257" s="232"/>
      <c r="B257" s="232"/>
      <c r="C257" s="232">
        <v>3020</v>
      </c>
      <c r="D257" s="253" t="s">
        <v>103</v>
      </c>
      <c r="E257" s="221"/>
      <c r="F257" s="222"/>
      <c r="G257" s="220"/>
      <c r="H257" s="222">
        <v>14440</v>
      </c>
      <c r="I257" s="222">
        <v>6720.3</v>
      </c>
      <c r="J257" s="221">
        <f aca="true" t="shared" si="18" ref="J257:J266">I257/H257*100</f>
        <v>46.53947368421053</v>
      </c>
    </row>
    <row r="258" spans="1:10" ht="15">
      <c r="A258" s="22"/>
      <c r="B258" s="62"/>
      <c r="C258" s="22">
        <v>4010</v>
      </c>
      <c r="D258" s="20" t="s">
        <v>95</v>
      </c>
      <c r="E258" s="54"/>
      <c r="F258" s="64"/>
      <c r="G258" s="60"/>
      <c r="H258" s="64">
        <v>300800</v>
      </c>
      <c r="I258" s="64">
        <v>154151.82</v>
      </c>
      <c r="J258" s="54">
        <f t="shared" si="18"/>
        <v>51.24728058510638</v>
      </c>
    </row>
    <row r="259" spans="1:10" ht="15">
      <c r="A259" s="24"/>
      <c r="B259" s="23"/>
      <c r="C259" s="24">
        <v>4040</v>
      </c>
      <c r="D259" s="21" t="s">
        <v>80</v>
      </c>
      <c r="E259" s="66"/>
      <c r="F259" s="65"/>
      <c r="G259" s="60"/>
      <c r="H259" s="65">
        <v>26000</v>
      </c>
      <c r="I259" s="65">
        <v>24631.3</v>
      </c>
      <c r="J259" s="66">
        <f t="shared" si="18"/>
        <v>94.73576923076922</v>
      </c>
    </row>
    <row r="260" spans="1:10" ht="15">
      <c r="A260" s="24"/>
      <c r="B260" s="23"/>
      <c r="C260" s="24">
        <v>4110</v>
      </c>
      <c r="D260" s="21" t="s">
        <v>81</v>
      </c>
      <c r="E260" s="66"/>
      <c r="F260" s="65"/>
      <c r="G260" s="60"/>
      <c r="H260" s="65">
        <v>54200</v>
      </c>
      <c r="I260" s="65">
        <v>27465.35</v>
      </c>
      <c r="J260" s="66">
        <f t="shared" si="18"/>
        <v>50.674077490774906</v>
      </c>
    </row>
    <row r="261" spans="1:10" ht="15">
      <c r="A261" s="24"/>
      <c r="B261" s="23"/>
      <c r="C261" s="24">
        <v>4120</v>
      </c>
      <c r="D261" s="21" t="s">
        <v>82</v>
      </c>
      <c r="E261" s="66"/>
      <c r="F261" s="65"/>
      <c r="G261" s="60"/>
      <c r="H261" s="65">
        <v>8400</v>
      </c>
      <c r="I261" s="65">
        <v>4211.25</v>
      </c>
      <c r="J261" s="66">
        <f t="shared" si="18"/>
        <v>50.13392857142858</v>
      </c>
    </row>
    <row r="262" spans="1:10" ht="15">
      <c r="A262" s="24"/>
      <c r="B262" s="23"/>
      <c r="C262" s="24">
        <v>4170</v>
      </c>
      <c r="D262" s="21" t="s">
        <v>51</v>
      </c>
      <c r="E262" s="66"/>
      <c r="F262" s="65"/>
      <c r="G262" s="60"/>
      <c r="H262" s="65">
        <v>1500</v>
      </c>
      <c r="I262" s="65">
        <v>0</v>
      </c>
      <c r="J262" s="66">
        <f t="shared" si="18"/>
        <v>0</v>
      </c>
    </row>
    <row r="263" spans="1:10" ht="15">
      <c r="A263" s="24"/>
      <c r="B263" s="24"/>
      <c r="C263" s="24">
        <v>4210</v>
      </c>
      <c r="D263" s="21" t="s">
        <v>36</v>
      </c>
      <c r="E263" s="66"/>
      <c r="F263" s="65"/>
      <c r="G263" s="61"/>
      <c r="H263" s="65">
        <v>12200</v>
      </c>
      <c r="I263" s="65">
        <v>1443.73</v>
      </c>
      <c r="J263" s="66">
        <f t="shared" si="18"/>
        <v>11.833852459016393</v>
      </c>
    </row>
    <row r="264" spans="1:10" ht="15">
      <c r="A264" s="24"/>
      <c r="B264" s="24"/>
      <c r="C264" s="24">
        <v>4220</v>
      </c>
      <c r="D264" s="21" t="s">
        <v>178</v>
      </c>
      <c r="E264" s="66"/>
      <c r="F264" s="65"/>
      <c r="G264" s="61"/>
      <c r="H264" s="65">
        <v>36860</v>
      </c>
      <c r="I264" s="65">
        <v>19161</v>
      </c>
      <c r="J264" s="66">
        <f t="shared" si="18"/>
        <v>51.98317959848073</v>
      </c>
    </row>
    <row r="265" spans="1:10" ht="15">
      <c r="A265" s="24"/>
      <c r="B265" s="23"/>
      <c r="C265" s="24">
        <v>4240</v>
      </c>
      <c r="D265" s="21" t="s">
        <v>175</v>
      </c>
      <c r="E265" s="66"/>
      <c r="F265" s="65"/>
      <c r="G265" s="60"/>
      <c r="H265" s="65">
        <v>1000</v>
      </c>
      <c r="I265" s="65">
        <v>0</v>
      </c>
      <c r="J265" s="66">
        <f t="shared" si="18"/>
        <v>0</v>
      </c>
    </row>
    <row r="266" spans="1:10" ht="15">
      <c r="A266" s="24"/>
      <c r="B266" s="23"/>
      <c r="C266" s="24">
        <v>4260</v>
      </c>
      <c r="D266" s="21" t="s">
        <v>59</v>
      </c>
      <c r="E266" s="66"/>
      <c r="F266" s="65"/>
      <c r="G266" s="60"/>
      <c r="H266" s="65">
        <v>25300</v>
      </c>
      <c r="I266" s="65">
        <v>15025.79</v>
      </c>
      <c r="J266" s="66">
        <f t="shared" si="18"/>
        <v>59.3904743083004</v>
      </c>
    </row>
    <row r="267" spans="1:10" ht="15">
      <c r="A267" s="24"/>
      <c r="B267" s="24"/>
      <c r="C267" s="24">
        <v>4280</v>
      </c>
      <c r="D267" s="21" t="s">
        <v>97</v>
      </c>
      <c r="E267" s="66"/>
      <c r="F267" s="65"/>
      <c r="G267" s="61"/>
      <c r="H267" s="65">
        <v>500</v>
      </c>
      <c r="I267" s="65">
        <v>0</v>
      </c>
      <c r="J267" s="66">
        <f aca="true" t="shared" si="19" ref="J267:J274">I267/H267*100</f>
        <v>0</v>
      </c>
    </row>
    <row r="268" spans="1:10" ht="15">
      <c r="A268" s="24"/>
      <c r="B268" s="24"/>
      <c r="C268" s="24">
        <v>4300</v>
      </c>
      <c r="D268" s="21" t="s">
        <v>37</v>
      </c>
      <c r="E268" s="66"/>
      <c r="F268" s="65"/>
      <c r="G268" s="61"/>
      <c r="H268" s="65">
        <v>5300</v>
      </c>
      <c r="I268" s="65">
        <v>2813.21</v>
      </c>
      <c r="J268" s="66">
        <f t="shared" si="19"/>
        <v>53.079433962264154</v>
      </c>
    </row>
    <row r="269" spans="1:10" ht="15">
      <c r="A269" s="33"/>
      <c r="B269" s="33"/>
      <c r="C269" s="33">
        <v>4350</v>
      </c>
      <c r="D269" s="21" t="s">
        <v>179</v>
      </c>
      <c r="E269" s="41"/>
      <c r="F269" s="40"/>
      <c r="G269" s="38"/>
      <c r="H269" s="40">
        <v>1100</v>
      </c>
      <c r="I269" s="40">
        <v>326.64</v>
      </c>
      <c r="J269" s="66">
        <f t="shared" si="19"/>
        <v>29.69454545454545</v>
      </c>
    </row>
    <row r="270" spans="1:10" ht="28.5">
      <c r="A270" s="173"/>
      <c r="B270" s="173"/>
      <c r="C270" s="24">
        <v>4370</v>
      </c>
      <c r="D270" s="113" t="s">
        <v>100</v>
      </c>
      <c r="E270" s="174"/>
      <c r="F270" s="175"/>
      <c r="G270" s="176"/>
      <c r="H270" s="175">
        <v>1500</v>
      </c>
      <c r="I270" s="175">
        <v>486.8</v>
      </c>
      <c r="J270" s="66">
        <f t="shared" si="19"/>
        <v>32.45333333333333</v>
      </c>
    </row>
    <row r="271" spans="1:10" ht="16.5" customHeight="1">
      <c r="A271" s="22"/>
      <c r="B271" s="62"/>
      <c r="C271" s="22">
        <v>4410</v>
      </c>
      <c r="D271" s="21" t="s">
        <v>86</v>
      </c>
      <c r="E271" s="54"/>
      <c r="F271" s="64"/>
      <c r="G271" s="60"/>
      <c r="H271" s="64">
        <v>500</v>
      </c>
      <c r="I271" s="64">
        <v>11.5</v>
      </c>
      <c r="J271" s="66">
        <f t="shared" si="19"/>
        <v>2.3</v>
      </c>
    </row>
    <row r="272" spans="1:10" ht="16.5" customHeight="1">
      <c r="A272" s="22"/>
      <c r="B272" s="62"/>
      <c r="C272" s="22">
        <v>4430</v>
      </c>
      <c r="D272" s="63" t="s">
        <v>38</v>
      </c>
      <c r="E272" s="54"/>
      <c r="F272" s="64"/>
      <c r="G272" s="60"/>
      <c r="H272" s="64">
        <v>6000</v>
      </c>
      <c r="I272" s="64">
        <v>915</v>
      </c>
      <c r="J272" s="66">
        <f t="shared" si="19"/>
        <v>15.25</v>
      </c>
    </row>
    <row r="273" spans="1:10" ht="15">
      <c r="A273" s="24"/>
      <c r="B273" s="24"/>
      <c r="C273" s="24">
        <v>4440</v>
      </c>
      <c r="D273" s="63" t="s">
        <v>176</v>
      </c>
      <c r="E273" s="66"/>
      <c r="F273" s="65"/>
      <c r="G273" s="61"/>
      <c r="H273" s="65">
        <v>16200</v>
      </c>
      <c r="I273" s="65">
        <v>15200</v>
      </c>
      <c r="J273" s="66">
        <f t="shared" si="19"/>
        <v>93.82716049382715</v>
      </c>
    </row>
    <row r="274" spans="1:10" s="116" customFormat="1" ht="30" customHeight="1">
      <c r="A274" s="111"/>
      <c r="B274" s="80"/>
      <c r="C274" s="80">
        <v>4700</v>
      </c>
      <c r="D274" s="63" t="s">
        <v>173</v>
      </c>
      <c r="E274" s="130"/>
      <c r="F274" s="115"/>
      <c r="G274" s="131"/>
      <c r="H274" s="114">
        <v>1000</v>
      </c>
      <c r="I274" s="114">
        <v>246</v>
      </c>
      <c r="J274" s="66">
        <f t="shared" si="19"/>
        <v>24.6</v>
      </c>
    </row>
    <row r="275" spans="1:10" ht="16.5" customHeight="1">
      <c r="A275" s="24"/>
      <c r="B275" s="57">
        <v>80110</v>
      </c>
      <c r="C275" s="57" t="s">
        <v>13</v>
      </c>
      <c r="D275" s="177" t="s">
        <v>180</v>
      </c>
      <c r="E275" s="60"/>
      <c r="F275" s="59"/>
      <c r="G275" s="141"/>
      <c r="H275" s="238">
        <f>SUM(H276:H281)</f>
        <v>1033076</v>
      </c>
      <c r="I275" s="238">
        <f>SUM(I276:I281)</f>
        <v>598269.56</v>
      </c>
      <c r="J275" s="252">
        <f aca="true" t="shared" si="20" ref="J275:J281">I275/H275*100</f>
        <v>57.9114760191893</v>
      </c>
    </row>
    <row r="276" spans="1:10" ht="16.5" customHeight="1">
      <c r="A276" s="24"/>
      <c r="B276" s="23"/>
      <c r="C276" s="24">
        <v>3020</v>
      </c>
      <c r="D276" s="21" t="s">
        <v>103</v>
      </c>
      <c r="E276" s="66"/>
      <c r="F276" s="65"/>
      <c r="G276" s="60"/>
      <c r="H276" s="64">
        <v>68440</v>
      </c>
      <c r="I276" s="64">
        <v>34401.7</v>
      </c>
      <c r="J276" s="66">
        <f t="shared" si="20"/>
        <v>50.265488018702506</v>
      </c>
    </row>
    <row r="277" spans="1:10" ht="15">
      <c r="A277" s="24"/>
      <c r="B277" s="23"/>
      <c r="C277" s="24">
        <v>4010</v>
      </c>
      <c r="D277" s="21" t="s">
        <v>95</v>
      </c>
      <c r="E277" s="66"/>
      <c r="F277" s="65"/>
      <c r="G277" s="60"/>
      <c r="H277" s="65">
        <v>721301</v>
      </c>
      <c r="I277" s="65">
        <v>395072.71</v>
      </c>
      <c r="J277" s="66">
        <f t="shared" si="20"/>
        <v>54.77223932865753</v>
      </c>
    </row>
    <row r="278" spans="1:10" ht="15">
      <c r="A278" s="24"/>
      <c r="B278" s="23"/>
      <c r="C278" s="24">
        <v>4040</v>
      </c>
      <c r="D278" s="21" t="s">
        <v>80</v>
      </c>
      <c r="E278" s="66"/>
      <c r="F278" s="65"/>
      <c r="G278" s="60"/>
      <c r="H278" s="65">
        <v>59941</v>
      </c>
      <c r="I278" s="65">
        <v>59940.81</v>
      </c>
      <c r="J278" s="66">
        <f t="shared" si="20"/>
        <v>99.99968302163794</v>
      </c>
    </row>
    <row r="279" spans="1:10" ht="15">
      <c r="A279" s="24"/>
      <c r="B279" s="23"/>
      <c r="C279" s="24">
        <v>4110</v>
      </c>
      <c r="D279" s="21" t="s">
        <v>81</v>
      </c>
      <c r="E279" s="66"/>
      <c r="F279" s="65"/>
      <c r="G279" s="60"/>
      <c r="H279" s="65">
        <v>114760</v>
      </c>
      <c r="I279" s="65">
        <v>62051.91</v>
      </c>
      <c r="J279" s="66">
        <f t="shared" si="20"/>
        <v>54.07102649006623</v>
      </c>
    </row>
    <row r="280" spans="1:10" ht="15">
      <c r="A280" s="24"/>
      <c r="B280" s="23"/>
      <c r="C280" s="24">
        <v>4120</v>
      </c>
      <c r="D280" s="21" t="s">
        <v>82</v>
      </c>
      <c r="E280" s="66"/>
      <c r="F280" s="65"/>
      <c r="G280" s="60"/>
      <c r="H280" s="65">
        <v>20348</v>
      </c>
      <c r="I280" s="65">
        <v>10587.43</v>
      </c>
      <c r="J280" s="66">
        <f t="shared" si="20"/>
        <v>52.03179673678003</v>
      </c>
    </row>
    <row r="281" spans="1:10" ht="15">
      <c r="A281" s="24"/>
      <c r="B281" s="24"/>
      <c r="C281" s="24">
        <v>4440</v>
      </c>
      <c r="D281" s="21" t="s">
        <v>181</v>
      </c>
      <c r="E281" s="66"/>
      <c r="F281" s="65"/>
      <c r="G281" s="61"/>
      <c r="H281" s="65">
        <v>48286</v>
      </c>
      <c r="I281" s="65">
        <v>36215</v>
      </c>
      <c r="J281" s="66">
        <f t="shared" si="20"/>
        <v>75.00103549683138</v>
      </c>
    </row>
    <row r="282" spans="1:10" ht="15">
      <c r="A282" s="33"/>
      <c r="B282" s="35">
        <v>80113</v>
      </c>
      <c r="C282" s="35" t="s">
        <v>13</v>
      </c>
      <c r="D282" s="36" t="s">
        <v>182</v>
      </c>
      <c r="E282" s="37">
        <f>SUM(E283:E285)</f>
        <v>5000</v>
      </c>
      <c r="F282" s="37">
        <f>SUM(F283:F284)</f>
        <v>5094.719999999999</v>
      </c>
      <c r="G282" s="38">
        <f>F282/E282*100</f>
        <v>101.89439999999999</v>
      </c>
      <c r="H282" s="37">
        <f>SUM(H285:H295)</f>
        <v>463980</v>
      </c>
      <c r="I282" s="37">
        <f>SUM(I285:I295)</f>
        <v>245362.88</v>
      </c>
      <c r="J282" s="38">
        <f>I282/H282*100</f>
        <v>52.88221044010518</v>
      </c>
    </row>
    <row r="283" spans="1:10" ht="14.25">
      <c r="A283" s="232"/>
      <c r="B283" s="232"/>
      <c r="C283" s="232" t="s">
        <v>90</v>
      </c>
      <c r="D283" s="253" t="s">
        <v>91</v>
      </c>
      <c r="E283" s="222">
        <v>5000</v>
      </c>
      <c r="F283" s="222">
        <v>4227.65</v>
      </c>
      <c r="G283" s="221">
        <f>F283/E283*100</f>
        <v>84.55299999999998</v>
      </c>
      <c r="H283" s="222"/>
      <c r="I283" s="237"/>
      <c r="J283" s="221"/>
    </row>
    <row r="284" spans="1:10" ht="14.25">
      <c r="A284" s="232"/>
      <c r="B284" s="232"/>
      <c r="C284" s="232" t="s">
        <v>57</v>
      </c>
      <c r="D284" s="253" t="s">
        <v>58</v>
      </c>
      <c r="E284" s="222">
        <v>0</v>
      </c>
      <c r="F284" s="222">
        <v>867.07</v>
      </c>
      <c r="G284" s="221">
        <v>0</v>
      </c>
      <c r="H284" s="222"/>
      <c r="I284" s="237"/>
      <c r="J284" s="221"/>
    </row>
    <row r="285" spans="1:10" ht="14.25">
      <c r="A285" s="22"/>
      <c r="B285" s="62"/>
      <c r="C285" s="22">
        <v>3020</v>
      </c>
      <c r="D285" s="20" t="s">
        <v>103</v>
      </c>
      <c r="E285" s="54"/>
      <c r="F285" s="64"/>
      <c r="G285" s="54"/>
      <c r="H285" s="64">
        <v>1000</v>
      </c>
      <c r="I285" s="64">
        <v>285.48</v>
      </c>
      <c r="J285" s="54">
        <f aca="true" t="shared" si="21" ref="J285:J295">I285/H285*100</f>
        <v>28.548000000000002</v>
      </c>
    </row>
    <row r="286" spans="1:10" ht="15">
      <c r="A286" s="24"/>
      <c r="B286" s="24"/>
      <c r="C286" s="24">
        <v>4010</v>
      </c>
      <c r="D286" s="21" t="s">
        <v>95</v>
      </c>
      <c r="E286" s="66"/>
      <c r="F286" s="65"/>
      <c r="G286" s="61"/>
      <c r="H286" s="65">
        <v>160000</v>
      </c>
      <c r="I286" s="65">
        <v>103995.99</v>
      </c>
      <c r="J286" s="66">
        <f t="shared" si="21"/>
        <v>64.99749375</v>
      </c>
    </row>
    <row r="287" spans="1:10" ht="15">
      <c r="A287" s="24"/>
      <c r="B287" s="24"/>
      <c r="C287" s="24">
        <v>4040</v>
      </c>
      <c r="D287" s="21" t="s">
        <v>80</v>
      </c>
      <c r="E287" s="66"/>
      <c r="F287" s="65"/>
      <c r="G287" s="61"/>
      <c r="H287" s="65">
        <v>15300</v>
      </c>
      <c r="I287" s="65">
        <v>12554.12</v>
      </c>
      <c r="J287" s="66">
        <f t="shared" si="21"/>
        <v>82.05307189542485</v>
      </c>
    </row>
    <row r="288" spans="1:10" ht="15">
      <c r="A288" s="24"/>
      <c r="B288" s="24"/>
      <c r="C288" s="24">
        <v>4110</v>
      </c>
      <c r="D288" s="21" t="s">
        <v>81</v>
      </c>
      <c r="E288" s="66"/>
      <c r="F288" s="65"/>
      <c r="G288" s="61"/>
      <c r="H288" s="65">
        <v>24780</v>
      </c>
      <c r="I288" s="65">
        <v>16302.81</v>
      </c>
      <c r="J288" s="66">
        <f t="shared" si="21"/>
        <v>65.79019370460048</v>
      </c>
    </row>
    <row r="289" spans="1:10" ht="15">
      <c r="A289" s="24"/>
      <c r="B289" s="23"/>
      <c r="C289" s="24">
        <v>4120</v>
      </c>
      <c r="D289" s="21" t="s">
        <v>82</v>
      </c>
      <c r="E289" s="66"/>
      <c r="F289" s="65"/>
      <c r="G289" s="60"/>
      <c r="H289" s="65">
        <v>4500</v>
      </c>
      <c r="I289" s="65">
        <v>2629.45</v>
      </c>
      <c r="J289" s="66">
        <f t="shared" si="21"/>
        <v>58.43222222222222</v>
      </c>
    </row>
    <row r="290" spans="1:10" ht="15">
      <c r="A290" s="24"/>
      <c r="B290" s="23"/>
      <c r="C290" s="24">
        <v>4210</v>
      </c>
      <c r="D290" s="21" t="s">
        <v>36</v>
      </c>
      <c r="E290" s="66"/>
      <c r="F290" s="65"/>
      <c r="G290" s="60"/>
      <c r="H290" s="65">
        <v>167300</v>
      </c>
      <c r="I290" s="65">
        <v>86036.41</v>
      </c>
      <c r="J290" s="66">
        <f t="shared" si="21"/>
        <v>51.42642558278542</v>
      </c>
    </row>
    <row r="291" spans="1:10" ht="15">
      <c r="A291" s="33"/>
      <c r="B291" s="39"/>
      <c r="C291" s="33">
        <v>4300</v>
      </c>
      <c r="D291" s="17" t="s">
        <v>37</v>
      </c>
      <c r="E291" s="41"/>
      <c r="F291" s="40"/>
      <c r="G291" s="106"/>
      <c r="H291" s="40">
        <v>56100</v>
      </c>
      <c r="I291" s="40">
        <v>13030.27</v>
      </c>
      <c r="J291" s="41">
        <f t="shared" si="21"/>
        <v>23.22686274509804</v>
      </c>
    </row>
    <row r="292" spans="1:10" ht="15">
      <c r="A292" s="232"/>
      <c r="B292" s="232"/>
      <c r="C292" s="232">
        <v>4430</v>
      </c>
      <c r="D292" s="253" t="s">
        <v>38</v>
      </c>
      <c r="E292" s="221"/>
      <c r="F292" s="222"/>
      <c r="G292" s="220"/>
      <c r="H292" s="222">
        <v>23000</v>
      </c>
      <c r="I292" s="222">
        <v>4076.75</v>
      </c>
      <c r="J292" s="221">
        <f t="shared" si="21"/>
        <v>17.724999999999998</v>
      </c>
    </row>
    <row r="293" spans="1:10" ht="15">
      <c r="A293" s="232"/>
      <c r="B293" s="232"/>
      <c r="C293" s="232">
        <v>4440</v>
      </c>
      <c r="D293" s="253" t="s">
        <v>176</v>
      </c>
      <c r="E293" s="221"/>
      <c r="F293" s="222"/>
      <c r="G293" s="220"/>
      <c r="H293" s="222">
        <v>7000</v>
      </c>
      <c r="I293" s="222">
        <v>5250</v>
      </c>
      <c r="J293" s="221">
        <f t="shared" si="21"/>
        <v>75</v>
      </c>
    </row>
    <row r="294" spans="1:10" ht="15">
      <c r="A294" s="22"/>
      <c r="B294" s="22"/>
      <c r="C294" s="22">
        <v>4530</v>
      </c>
      <c r="D294" s="20" t="s">
        <v>183</v>
      </c>
      <c r="E294" s="54"/>
      <c r="F294" s="64"/>
      <c r="G294" s="60"/>
      <c r="H294" s="64">
        <v>2000</v>
      </c>
      <c r="I294" s="64">
        <v>74.14</v>
      </c>
      <c r="J294" s="54">
        <f t="shared" si="21"/>
        <v>3.707</v>
      </c>
    </row>
    <row r="295" spans="1:10" ht="15">
      <c r="A295" s="24"/>
      <c r="B295" s="24"/>
      <c r="C295" s="24">
        <v>4780</v>
      </c>
      <c r="D295" s="21" t="s">
        <v>101</v>
      </c>
      <c r="E295" s="66"/>
      <c r="F295" s="65"/>
      <c r="G295" s="61"/>
      <c r="H295" s="65">
        <v>3000</v>
      </c>
      <c r="I295" s="65">
        <v>1127.46</v>
      </c>
      <c r="J295" s="66">
        <f t="shared" si="21"/>
        <v>37.582</v>
      </c>
    </row>
    <row r="296" spans="1:10" ht="15">
      <c r="A296" s="24"/>
      <c r="B296" s="68">
        <v>80146</v>
      </c>
      <c r="C296" s="69" t="s">
        <v>13</v>
      </c>
      <c r="D296" s="58" t="s">
        <v>184</v>
      </c>
      <c r="E296" s="61"/>
      <c r="F296" s="70"/>
      <c r="G296" s="60"/>
      <c r="H296" s="70">
        <f>SUM(H297:H297)</f>
        <v>23699</v>
      </c>
      <c r="I296" s="70">
        <f>SUM(I297:I297)</f>
        <v>16833.78</v>
      </c>
      <c r="J296" s="61">
        <f aca="true" t="shared" si="22" ref="J296:J304">I296/H296*100</f>
        <v>71.03160470905945</v>
      </c>
    </row>
    <row r="297" spans="1:10" ht="15">
      <c r="A297" s="24"/>
      <c r="B297" s="23"/>
      <c r="C297" s="24">
        <v>4300</v>
      </c>
      <c r="D297" s="21" t="s">
        <v>37</v>
      </c>
      <c r="E297" s="66"/>
      <c r="F297" s="65"/>
      <c r="G297" s="60"/>
      <c r="H297" s="65">
        <v>23699</v>
      </c>
      <c r="I297" s="65">
        <v>16833.78</v>
      </c>
      <c r="J297" s="66">
        <f t="shared" si="22"/>
        <v>71.03160470905945</v>
      </c>
    </row>
    <row r="298" spans="1:10" ht="15">
      <c r="A298" s="24"/>
      <c r="B298" s="69">
        <v>80195</v>
      </c>
      <c r="C298" s="69" t="s">
        <v>13</v>
      </c>
      <c r="D298" s="58" t="s">
        <v>105</v>
      </c>
      <c r="E298" s="61"/>
      <c r="F298" s="70"/>
      <c r="G298" s="61"/>
      <c r="H298" s="70">
        <f>H299</f>
        <v>35406</v>
      </c>
      <c r="I298" s="70">
        <f>I299</f>
        <v>25363</v>
      </c>
      <c r="J298" s="61">
        <f t="shared" si="22"/>
        <v>71.63475117211772</v>
      </c>
    </row>
    <row r="299" spans="1:10" ht="14.25">
      <c r="A299" s="24"/>
      <c r="B299" s="23"/>
      <c r="C299" s="24">
        <v>4440</v>
      </c>
      <c r="D299" s="21" t="s">
        <v>176</v>
      </c>
      <c r="E299" s="66"/>
      <c r="F299" s="65"/>
      <c r="G299" s="54"/>
      <c r="H299" s="65">
        <v>35406</v>
      </c>
      <c r="I299" s="65">
        <v>25363</v>
      </c>
      <c r="J299" s="66">
        <f t="shared" si="22"/>
        <v>71.63475117211772</v>
      </c>
    </row>
    <row r="300" spans="1:10" s="110" customFormat="1" ht="15">
      <c r="A300" s="25">
        <v>851</v>
      </c>
      <c r="B300" s="168"/>
      <c r="C300" s="25" t="s">
        <v>13</v>
      </c>
      <c r="D300" s="76" t="s">
        <v>185</v>
      </c>
      <c r="E300" s="31"/>
      <c r="F300" s="77"/>
      <c r="G300" s="30"/>
      <c r="H300" s="77">
        <f>H301+H305</f>
        <v>70000</v>
      </c>
      <c r="I300" s="77">
        <f>I301+I305</f>
        <v>42973.060000000005</v>
      </c>
      <c r="J300" s="31">
        <f t="shared" si="22"/>
        <v>61.390085714285725</v>
      </c>
    </row>
    <row r="301" spans="1:10" ht="15">
      <c r="A301" s="24"/>
      <c r="B301" s="68">
        <v>85153</v>
      </c>
      <c r="C301" s="69" t="s">
        <v>13</v>
      </c>
      <c r="D301" s="58" t="s">
        <v>186</v>
      </c>
      <c r="E301" s="61"/>
      <c r="F301" s="70"/>
      <c r="G301" s="60"/>
      <c r="H301" s="70">
        <f>SUM(H302:H304)</f>
        <v>10500</v>
      </c>
      <c r="I301" s="70">
        <f>SUM(I302:I304)</f>
        <v>2736</v>
      </c>
      <c r="J301" s="61">
        <f t="shared" si="22"/>
        <v>26.057142857142857</v>
      </c>
    </row>
    <row r="302" spans="1:10" ht="15">
      <c r="A302" s="22"/>
      <c r="B302" s="22"/>
      <c r="C302" s="22">
        <v>4170</v>
      </c>
      <c r="D302" s="21" t="s">
        <v>51</v>
      </c>
      <c r="E302" s="54"/>
      <c r="F302" s="64"/>
      <c r="G302" s="60"/>
      <c r="H302" s="64">
        <v>1500</v>
      </c>
      <c r="I302" s="64">
        <v>0</v>
      </c>
      <c r="J302" s="66">
        <f t="shared" si="22"/>
        <v>0</v>
      </c>
    </row>
    <row r="303" spans="1:10" ht="15">
      <c r="A303" s="22"/>
      <c r="B303" s="22"/>
      <c r="C303" s="22">
        <v>4210</v>
      </c>
      <c r="D303" s="21" t="s">
        <v>36</v>
      </c>
      <c r="E303" s="54"/>
      <c r="F303" s="64"/>
      <c r="G303" s="60"/>
      <c r="H303" s="64">
        <v>3000</v>
      </c>
      <c r="I303" s="64">
        <v>0</v>
      </c>
      <c r="J303" s="66">
        <f t="shared" si="22"/>
        <v>0</v>
      </c>
    </row>
    <row r="304" spans="1:10" ht="15">
      <c r="A304" s="22"/>
      <c r="B304" s="22"/>
      <c r="C304" s="22">
        <v>4300</v>
      </c>
      <c r="D304" s="21" t="s">
        <v>37</v>
      </c>
      <c r="E304" s="54"/>
      <c r="F304" s="64"/>
      <c r="G304" s="60"/>
      <c r="H304" s="64">
        <v>6000</v>
      </c>
      <c r="I304" s="64">
        <v>2736</v>
      </c>
      <c r="J304" s="66">
        <f t="shared" si="22"/>
        <v>45.6</v>
      </c>
    </row>
    <row r="305" spans="1:10" ht="15">
      <c r="A305" s="22"/>
      <c r="B305" s="57">
        <v>85154</v>
      </c>
      <c r="C305" s="57" t="s">
        <v>13</v>
      </c>
      <c r="D305" s="58" t="s">
        <v>187</v>
      </c>
      <c r="E305" s="60"/>
      <c r="F305" s="59"/>
      <c r="G305" s="60"/>
      <c r="H305" s="59">
        <f>SUM(H306:H311)</f>
        <v>59500</v>
      </c>
      <c r="I305" s="59">
        <f>SUM(I306:I311)</f>
        <v>40237.060000000005</v>
      </c>
      <c r="J305" s="60">
        <f aca="true" t="shared" si="23" ref="J305:J311">I305/H305*100</f>
        <v>67.62531092436976</v>
      </c>
    </row>
    <row r="306" spans="1:10" ht="15">
      <c r="A306" s="24"/>
      <c r="B306" s="24"/>
      <c r="C306" s="24">
        <v>4170</v>
      </c>
      <c r="D306" s="21" t="s">
        <v>51</v>
      </c>
      <c r="E306" s="66"/>
      <c r="F306" s="65"/>
      <c r="G306" s="61"/>
      <c r="H306" s="65">
        <v>20500</v>
      </c>
      <c r="I306" s="65">
        <v>12055.4</v>
      </c>
      <c r="J306" s="54">
        <f t="shared" si="23"/>
        <v>58.80682926829268</v>
      </c>
    </row>
    <row r="307" spans="1:10" ht="15">
      <c r="A307" s="24"/>
      <c r="B307" s="24"/>
      <c r="C307" s="24">
        <v>4210</v>
      </c>
      <c r="D307" s="21" t="s">
        <v>36</v>
      </c>
      <c r="E307" s="66"/>
      <c r="F307" s="65"/>
      <c r="G307" s="61"/>
      <c r="H307" s="65">
        <v>16600</v>
      </c>
      <c r="I307" s="65">
        <v>7972.92</v>
      </c>
      <c r="J307" s="54">
        <f t="shared" si="23"/>
        <v>48.02963855421687</v>
      </c>
    </row>
    <row r="308" spans="1:10" ht="15">
      <c r="A308" s="22"/>
      <c r="B308" s="22"/>
      <c r="C308" s="22">
        <v>4280</v>
      </c>
      <c r="D308" s="21" t="s">
        <v>97</v>
      </c>
      <c r="E308" s="54"/>
      <c r="F308" s="64"/>
      <c r="G308" s="60"/>
      <c r="H308" s="64">
        <v>800</v>
      </c>
      <c r="I308" s="64">
        <v>0</v>
      </c>
      <c r="J308" s="54">
        <f t="shared" si="23"/>
        <v>0</v>
      </c>
    </row>
    <row r="309" spans="1:10" ht="15">
      <c r="A309" s="22"/>
      <c r="B309" s="22"/>
      <c r="C309" s="22">
        <v>4300</v>
      </c>
      <c r="D309" s="21" t="s">
        <v>37</v>
      </c>
      <c r="E309" s="54"/>
      <c r="F309" s="64"/>
      <c r="G309" s="60"/>
      <c r="H309" s="64">
        <v>20100</v>
      </c>
      <c r="I309" s="64">
        <v>19738.37</v>
      </c>
      <c r="J309" s="54">
        <f t="shared" si="23"/>
        <v>98.20084577114427</v>
      </c>
    </row>
    <row r="310" spans="1:10" ht="15">
      <c r="A310" s="22"/>
      <c r="B310" s="22"/>
      <c r="C310" s="22">
        <v>4350</v>
      </c>
      <c r="D310" s="21" t="s">
        <v>98</v>
      </c>
      <c r="E310" s="54"/>
      <c r="F310" s="64"/>
      <c r="G310" s="60"/>
      <c r="H310" s="64">
        <v>500</v>
      </c>
      <c r="I310" s="64">
        <v>95.94</v>
      </c>
      <c r="J310" s="54">
        <f t="shared" si="23"/>
        <v>19.188</v>
      </c>
    </row>
    <row r="311" spans="1:10" ht="15">
      <c r="A311" s="22"/>
      <c r="B311" s="22"/>
      <c r="C311" s="22">
        <v>4410</v>
      </c>
      <c r="D311" s="21" t="s">
        <v>86</v>
      </c>
      <c r="E311" s="54"/>
      <c r="F311" s="64"/>
      <c r="G311" s="60"/>
      <c r="H311" s="64">
        <v>1000</v>
      </c>
      <c r="I311" s="64">
        <v>374.43</v>
      </c>
      <c r="J311" s="54">
        <f t="shared" si="23"/>
        <v>37.443</v>
      </c>
    </row>
    <row r="312" spans="1:10" s="32" customFormat="1" ht="15">
      <c r="A312" s="25">
        <v>852</v>
      </c>
      <c r="B312" s="25"/>
      <c r="C312" s="25" t="s">
        <v>13</v>
      </c>
      <c r="D312" s="76" t="s">
        <v>188</v>
      </c>
      <c r="E312" s="77">
        <f>E313+E332+E342+E346+E353+E356+E375+E385</f>
        <v>2877234</v>
      </c>
      <c r="F312" s="77">
        <f>F313+F332+F342+F346+F353+F356+F375+F385</f>
        <v>1780996.26</v>
      </c>
      <c r="G312" s="61">
        <f>F312/E312*100</f>
        <v>61.89959732159428</v>
      </c>
      <c r="H312" s="77">
        <f>H313+H330+H332+H342+H346+H351+H353+H356+H375+H385</f>
        <v>3633401</v>
      </c>
      <c r="I312" s="77">
        <f>I313+I330+I332+I342+I346+I351+I353+I356+I375+I385</f>
        <v>2189306.57</v>
      </c>
      <c r="J312" s="31">
        <f>I312/H312*100</f>
        <v>60.25502194775638</v>
      </c>
    </row>
    <row r="313" spans="1:10" s="93" customFormat="1" ht="15">
      <c r="A313" s="35"/>
      <c r="B313" s="35">
        <v>85201</v>
      </c>
      <c r="C313" s="35" t="s">
        <v>13</v>
      </c>
      <c r="D313" s="36" t="s">
        <v>189</v>
      </c>
      <c r="E313" s="37">
        <f>SUM(E314:E315)</f>
        <v>9800</v>
      </c>
      <c r="F313" s="37">
        <f>SUM(F314:F315)</f>
        <v>14300</v>
      </c>
      <c r="G313" s="38">
        <f>F313/E313*100</f>
        <v>145.91836734693877</v>
      </c>
      <c r="H313" s="37">
        <f>SUM(H316:H329)</f>
        <v>76893</v>
      </c>
      <c r="I313" s="37">
        <f>SUM(I316:I329)</f>
        <v>39893.41000000001</v>
      </c>
      <c r="J313" s="38">
        <f>I313/H313*100</f>
        <v>51.88171875203206</v>
      </c>
    </row>
    <row r="314" spans="1:10" s="93" customFormat="1" ht="57">
      <c r="A314" s="233"/>
      <c r="B314" s="233"/>
      <c r="C314" s="232">
        <v>2310</v>
      </c>
      <c r="D314" s="228" t="s">
        <v>190</v>
      </c>
      <c r="E314" s="222">
        <v>0</v>
      </c>
      <c r="F314" s="222">
        <v>4500</v>
      </c>
      <c r="G314" s="221">
        <v>0</v>
      </c>
      <c r="H314" s="222"/>
      <c r="I314" s="280"/>
      <c r="J314" s="220"/>
    </row>
    <row r="315" spans="1:10" s="93" customFormat="1" ht="57">
      <c r="A315" s="233"/>
      <c r="B315" s="233"/>
      <c r="C315" s="232">
        <v>2700</v>
      </c>
      <c r="D315" s="228" t="s">
        <v>191</v>
      </c>
      <c r="E315" s="222">
        <v>9800</v>
      </c>
      <c r="F315" s="222">
        <v>9800</v>
      </c>
      <c r="G315" s="221">
        <f>F315/E315*100</f>
        <v>100</v>
      </c>
      <c r="H315" s="222"/>
      <c r="I315" s="280"/>
      <c r="J315" s="220"/>
    </row>
    <row r="316" spans="1:10" s="93" customFormat="1" ht="15">
      <c r="A316" s="57"/>
      <c r="B316" s="56"/>
      <c r="C316" s="22">
        <v>4010</v>
      </c>
      <c r="D316" s="20" t="s">
        <v>95</v>
      </c>
      <c r="E316" s="54"/>
      <c r="F316" s="64"/>
      <c r="G316" s="60"/>
      <c r="H316" s="64">
        <v>40800</v>
      </c>
      <c r="I316" s="64">
        <v>20832.49</v>
      </c>
      <c r="J316" s="54">
        <f aca="true" t="shared" si="24" ref="J316:J329">I316/H316*100</f>
        <v>51.060024509803924</v>
      </c>
    </row>
    <row r="317" spans="1:10" s="93" customFormat="1" ht="15">
      <c r="A317" s="69"/>
      <c r="B317" s="68"/>
      <c r="C317" s="24">
        <v>4040</v>
      </c>
      <c r="D317" s="21" t="s">
        <v>80</v>
      </c>
      <c r="E317" s="66"/>
      <c r="F317" s="65"/>
      <c r="G317" s="60"/>
      <c r="H317" s="65">
        <v>3013</v>
      </c>
      <c r="I317" s="65">
        <v>3013</v>
      </c>
      <c r="J317" s="66">
        <f t="shared" si="24"/>
        <v>100</v>
      </c>
    </row>
    <row r="318" spans="1:10" s="93" customFormat="1" ht="15">
      <c r="A318" s="69"/>
      <c r="B318" s="69"/>
      <c r="C318" s="24">
        <v>4110</v>
      </c>
      <c r="D318" s="21" t="s">
        <v>81</v>
      </c>
      <c r="E318" s="66"/>
      <c r="F318" s="65"/>
      <c r="G318" s="61"/>
      <c r="H318" s="65">
        <v>6700</v>
      </c>
      <c r="I318" s="65">
        <v>3530.37</v>
      </c>
      <c r="J318" s="66">
        <f t="shared" si="24"/>
        <v>52.692089552238805</v>
      </c>
    </row>
    <row r="319" spans="1:10" s="93" customFormat="1" ht="15">
      <c r="A319" s="69"/>
      <c r="B319" s="69"/>
      <c r="C319" s="24">
        <v>4120</v>
      </c>
      <c r="D319" s="21" t="s">
        <v>82</v>
      </c>
      <c r="E319" s="66"/>
      <c r="F319" s="65"/>
      <c r="G319" s="61"/>
      <c r="H319" s="65">
        <v>1070</v>
      </c>
      <c r="I319" s="65">
        <v>320.46</v>
      </c>
      <c r="J319" s="66">
        <f t="shared" si="24"/>
        <v>29.949532710280373</v>
      </c>
    </row>
    <row r="320" spans="1:10" s="93" customFormat="1" ht="15">
      <c r="A320" s="69"/>
      <c r="B320" s="68"/>
      <c r="C320" s="24">
        <v>4170</v>
      </c>
      <c r="D320" s="21" t="s">
        <v>51</v>
      </c>
      <c r="E320" s="66"/>
      <c r="F320" s="65"/>
      <c r="G320" s="60"/>
      <c r="H320" s="65">
        <v>4300</v>
      </c>
      <c r="I320" s="65">
        <v>1113</v>
      </c>
      <c r="J320" s="66">
        <f t="shared" si="24"/>
        <v>25.883720930232556</v>
      </c>
    </row>
    <row r="321" spans="1:10" s="93" customFormat="1" ht="15">
      <c r="A321" s="69"/>
      <c r="B321" s="68"/>
      <c r="C321" s="24">
        <v>4210</v>
      </c>
      <c r="D321" s="21" t="s">
        <v>36</v>
      </c>
      <c r="E321" s="66"/>
      <c r="F321" s="65"/>
      <c r="G321" s="60"/>
      <c r="H321" s="65">
        <v>4550</v>
      </c>
      <c r="I321" s="65">
        <v>2431.83</v>
      </c>
      <c r="J321" s="66">
        <f t="shared" si="24"/>
        <v>53.44681318681318</v>
      </c>
    </row>
    <row r="322" spans="1:10" s="93" customFormat="1" ht="15">
      <c r="A322" s="69"/>
      <c r="B322" s="68"/>
      <c r="C322" s="24">
        <v>4260</v>
      </c>
      <c r="D322" s="21" t="s">
        <v>59</v>
      </c>
      <c r="E322" s="66"/>
      <c r="F322" s="65"/>
      <c r="G322" s="60"/>
      <c r="H322" s="65">
        <v>2400</v>
      </c>
      <c r="I322" s="65">
        <v>370.31</v>
      </c>
      <c r="J322" s="66">
        <f t="shared" si="24"/>
        <v>15.429583333333333</v>
      </c>
    </row>
    <row r="323" spans="1:10" s="93" customFormat="1" ht="15">
      <c r="A323" s="35"/>
      <c r="B323" s="35"/>
      <c r="C323" s="33">
        <v>4300</v>
      </c>
      <c r="D323" s="17" t="s">
        <v>37</v>
      </c>
      <c r="E323" s="41"/>
      <c r="F323" s="40"/>
      <c r="G323" s="38"/>
      <c r="H323" s="40">
        <v>8800</v>
      </c>
      <c r="I323" s="40">
        <v>5797.25</v>
      </c>
      <c r="J323" s="41">
        <f t="shared" si="24"/>
        <v>65.8778409090909</v>
      </c>
    </row>
    <row r="324" spans="1:10" s="93" customFormat="1" ht="15">
      <c r="A324" s="233"/>
      <c r="B324" s="233"/>
      <c r="C324" s="232">
        <v>4350</v>
      </c>
      <c r="D324" s="253" t="s">
        <v>98</v>
      </c>
      <c r="E324" s="221"/>
      <c r="F324" s="222"/>
      <c r="G324" s="220"/>
      <c r="H324" s="222">
        <v>660</v>
      </c>
      <c r="I324" s="222">
        <v>299.16</v>
      </c>
      <c r="J324" s="221">
        <f t="shared" si="24"/>
        <v>45.327272727272735</v>
      </c>
    </row>
    <row r="325" spans="1:10" s="178" customFormat="1" ht="28.5">
      <c r="A325" s="255"/>
      <c r="B325" s="255"/>
      <c r="C325" s="255">
        <v>4370</v>
      </c>
      <c r="D325" s="228" t="s">
        <v>100</v>
      </c>
      <c r="E325" s="279"/>
      <c r="F325" s="251"/>
      <c r="G325" s="277"/>
      <c r="H325" s="251">
        <v>1200</v>
      </c>
      <c r="I325" s="251">
        <v>383.06</v>
      </c>
      <c r="J325" s="221">
        <f t="shared" si="24"/>
        <v>31.921666666666663</v>
      </c>
    </row>
    <row r="326" spans="1:10" s="178" customFormat="1" ht="15">
      <c r="A326" s="162"/>
      <c r="B326" s="162"/>
      <c r="C326" s="162">
        <v>4410</v>
      </c>
      <c r="D326" s="109" t="s">
        <v>86</v>
      </c>
      <c r="E326" s="139"/>
      <c r="F326" s="163"/>
      <c r="G326" s="140"/>
      <c r="H326" s="163">
        <v>500</v>
      </c>
      <c r="I326" s="163">
        <v>83.58</v>
      </c>
      <c r="J326" s="54">
        <f t="shared" si="24"/>
        <v>16.716</v>
      </c>
    </row>
    <row r="327" spans="1:10" s="178" customFormat="1" ht="15">
      <c r="A327" s="167"/>
      <c r="B327" s="167"/>
      <c r="C327" s="80">
        <v>4430</v>
      </c>
      <c r="D327" s="63" t="s">
        <v>38</v>
      </c>
      <c r="E327" s="130"/>
      <c r="F327" s="115"/>
      <c r="G327" s="131"/>
      <c r="H327" s="115">
        <v>500</v>
      </c>
      <c r="I327" s="115">
        <v>78</v>
      </c>
      <c r="J327" s="66">
        <f t="shared" si="24"/>
        <v>15.6</v>
      </c>
    </row>
    <row r="328" spans="1:10" s="178" customFormat="1" ht="15">
      <c r="A328" s="179"/>
      <c r="B328" s="180"/>
      <c r="C328" s="112">
        <v>4440</v>
      </c>
      <c r="D328" s="63" t="s">
        <v>176</v>
      </c>
      <c r="E328" s="134"/>
      <c r="F328" s="171"/>
      <c r="G328" s="181"/>
      <c r="H328" s="171">
        <v>1650</v>
      </c>
      <c r="I328" s="171">
        <v>1640.9</v>
      </c>
      <c r="J328" s="66">
        <f t="shared" si="24"/>
        <v>99.44848484848485</v>
      </c>
    </row>
    <row r="329" spans="1:10" s="178" customFormat="1" ht="28.5">
      <c r="A329" s="167"/>
      <c r="B329" s="167"/>
      <c r="C329" s="80">
        <v>4700</v>
      </c>
      <c r="D329" s="63" t="s">
        <v>173</v>
      </c>
      <c r="E329" s="130"/>
      <c r="F329" s="115"/>
      <c r="G329" s="131"/>
      <c r="H329" s="115">
        <v>750</v>
      </c>
      <c r="I329" s="115">
        <v>0</v>
      </c>
      <c r="J329" s="66">
        <f t="shared" si="24"/>
        <v>0</v>
      </c>
    </row>
    <row r="330" spans="1:10" s="93" customFormat="1" ht="15">
      <c r="A330" s="69"/>
      <c r="B330" s="68">
        <v>85202</v>
      </c>
      <c r="C330" s="69" t="s">
        <v>13</v>
      </c>
      <c r="D330" s="58" t="s">
        <v>192</v>
      </c>
      <c r="E330" s="61"/>
      <c r="F330" s="70"/>
      <c r="G330" s="60"/>
      <c r="H330" s="70">
        <f>H331</f>
        <v>70000</v>
      </c>
      <c r="I330" s="70">
        <f>I331</f>
        <v>47918.04</v>
      </c>
      <c r="J330" s="61">
        <f>I330/H330*100</f>
        <v>68.45434285714286</v>
      </c>
    </row>
    <row r="331" spans="1:10" s="116" customFormat="1" ht="28.5">
      <c r="A331" s="80"/>
      <c r="B331" s="81"/>
      <c r="C331" s="80">
        <v>4330</v>
      </c>
      <c r="D331" s="63" t="s">
        <v>193</v>
      </c>
      <c r="E331" s="130"/>
      <c r="F331" s="115"/>
      <c r="G331" s="140"/>
      <c r="H331" s="115">
        <v>70000</v>
      </c>
      <c r="I331" s="115">
        <v>47918.04</v>
      </c>
      <c r="J331" s="66">
        <f>I331/H331*100</f>
        <v>68.45434285714286</v>
      </c>
    </row>
    <row r="332" spans="1:10" s="93" customFormat="1" ht="57.75" customHeight="1">
      <c r="A332" s="69"/>
      <c r="B332" s="69">
        <v>85212</v>
      </c>
      <c r="C332" s="69" t="s">
        <v>13</v>
      </c>
      <c r="D332" s="159" t="s">
        <v>194</v>
      </c>
      <c r="E332" s="70">
        <f>SUM(E333:E334)</f>
        <v>2410573</v>
      </c>
      <c r="F332" s="70">
        <f>SUM(F333:F334)</f>
        <v>1414476.46</v>
      </c>
      <c r="G332" s="61">
        <f>F332/E332*100</f>
        <v>58.678018047991074</v>
      </c>
      <c r="H332" s="70">
        <f>SUM(H335:H341)</f>
        <v>2400573</v>
      </c>
      <c r="I332" s="70">
        <f>SUM(I335:I341)</f>
        <v>1402660.5899999999</v>
      </c>
      <c r="J332" s="61">
        <f>I332/H332*100</f>
        <v>58.43024102995409</v>
      </c>
    </row>
    <row r="333" spans="1:10" ht="28.5">
      <c r="A333" s="73"/>
      <c r="B333" s="73"/>
      <c r="C333" s="107" t="s">
        <v>195</v>
      </c>
      <c r="D333" s="100" t="s">
        <v>196</v>
      </c>
      <c r="E333" s="175">
        <v>10000</v>
      </c>
      <c r="F333" s="175">
        <v>6969.46</v>
      </c>
      <c r="G333" s="66">
        <f>F333/E333*100</f>
        <v>69.6946</v>
      </c>
      <c r="H333" s="175"/>
      <c r="I333" s="182"/>
      <c r="J333" s="61"/>
    </row>
    <row r="334" spans="1:10" ht="57">
      <c r="A334" s="73"/>
      <c r="B334" s="73"/>
      <c r="C334" s="73">
        <v>2010</v>
      </c>
      <c r="D334" s="42" t="s">
        <v>197</v>
      </c>
      <c r="E334" s="43">
        <v>2400573</v>
      </c>
      <c r="F334" s="43">
        <v>1407507</v>
      </c>
      <c r="G334" s="66">
        <f>F334/E334*100</f>
        <v>58.632126579779076</v>
      </c>
      <c r="H334" s="43"/>
      <c r="I334" s="102"/>
      <c r="J334" s="45"/>
    </row>
    <row r="335" spans="1:10" ht="14.25">
      <c r="A335" s="33"/>
      <c r="B335" s="33"/>
      <c r="C335" s="33">
        <v>3110</v>
      </c>
      <c r="D335" s="17" t="s">
        <v>107</v>
      </c>
      <c r="E335" s="40"/>
      <c r="F335" s="40"/>
      <c r="G335" s="41"/>
      <c r="H335" s="40">
        <v>2328461</v>
      </c>
      <c r="I335" s="40">
        <v>1360659.88</v>
      </c>
      <c r="J335" s="41">
        <f aca="true" t="shared" si="25" ref="J335:J341">I335/H335*100</f>
        <v>58.43601760991487</v>
      </c>
    </row>
    <row r="336" spans="1:10" ht="14.25">
      <c r="A336" s="232"/>
      <c r="B336" s="232"/>
      <c r="C336" s="232">
        <v>4010</v>
      </c>
      <c r="D336" s="253" t="s">
        <v>95</v>
      </c>
      <c r="E336" s="221"/>
      <c r="F336" s="222"/>
      <c r="G336" s="221"/>
      <c r="H336" s="222">
        <v>50510</v>
      </c>
      <c r="I336" s="222">
        <v>27397.27</v>
      </c>
      <c r="J336" s="221">
        <f t="shared" si="25"/>
        <v>54.24127895466244</v>
      </c>
    </row>
    <row r="337" spans="1:10" ht="14.25">
      <c r="A337" s="232"/>
      <c r="B337" s="232"/>
      <c r="C337" s="232">
        <v>4040</v>
      </c>
      <c r="D337" s="253" t="s">
        <v>80</v>
      </c>
      <c r="E337" s="221"/>
      <c r="F337" s="222"/>
      <c r="G337" s="221"/>
      <c r="H337" s="222">
        <v>3400</v>
      </c>
      <c r="I337" s="222">
        <v>3400</v>
      </c>
      <c r="J337" s="221">
        <f t="shared" si="25"/>
        <v>100</v>
      </c>
    </row>
    <row r="338" spans="1:10" ht="14.25">
      <c r="A338" s="22"/>
      <c r="B338" s="62"/>
      <c r="C338" s="22">
        <v>4110</v>
      </c>
      <c r="D338" s="20" t="s">
        <v>81</v>
      </c>
      <c r="E338" s="54"/>
      <c r="F338" s="64"/>
      <c r="G338" s="54"/>
      <c r="H338" s="64">
        <v>8200</v>
      </c>
      <c r="I338" s="64">
        <v>4635.92</v>
      </c>
      <c r="J338" s="54">
        <f t="shared" si="25"/>
        <v>56.53560975609756</v>
      </c>
    </row>
    <row r="339" spans="1:10" ht="14.25">
      <c r="A339" s="22"/>
      <c r="B339" s="62"/>
      <c r="C339" s="22">
        <v>4120</v>
      </c>
      <c r="D339" s="21" t="s">
        <v>82</v>
      </c>
      <c r="E339" s="54"/>
      <c r="F339" s="64"/>
      <c r="G339" s="54"/>
      <c r="H339" s="64">
        <v>1350</v>
      </c>
      <c r="I339" s="64">
        <v>740.98</v>
      </c>
      <c r="J339" s="66">
        <f t="shared" si="25"/>
        <v>54.88740740740741</v>
      </c>
    </row>
    <row r="340" spans="1:10" ht="14.25">
      <c r="A340" s="22"/>
      <c r="B340" s="62"/>
      <c r="C340" s="22">
        <v>4210</v>
      </c>
      <c r="D340" s="21" t="s">
        <v>36</v>
      </c>
      <c r="E340" s="54"/>
      <c r="F340" s="64"/>
      <c r="G340" s="54"/>
      <c r="H340" s="64">
        <v>1200</v>
      </c>
      <c r="I340" s="64">
        <v>106.08</v>
      </c>
      <c r="J340" s="66">
        <f t="shared" si="25"/>
        <v>8.84</v>
      </c>
    </row>
    <row r="341" spans="1:10" ht="14.25">
      <c r="A341" s="103"/>
      <c r="B341" s="104"/>
      <c r="C341" s="103">
        <v>4300</v>
      </c>
      <c r="D341" s="21" t="s">
        <v>37</v>
      </c>
      <c r="E341" s="183"/>
      <c r="F341" s="105"/>
      <c r="G341" s="183"/>
      <c r="H341" s="105">
        <v>7452</v>
      </c>
      <c r="I341" s="105">
        <v>5720.46</v>
      </c>
      <c r="J341" s="66">
        <f t="shared" si="25"/>
        <v>76.76409017713365</v>
      </c>
    </row>
    <row r="342" spans="1:10" s="178" customFormat="1" ht="60">
      <c r="A342" s="167"/>
      <c r="B342" s="166">
        <v>85213</v>
      </c>
      <c r="C342" s="167" t="s">
        <v>13</v>
      </c>
      <c r="D342" s="159" t="s">
        <v>198</v>
      </c>
      <c r="E342" s="118">
        <f>SUM(E343:E344)</f>
        <v>38765</v>
      </c>
      <c r="F342" s="118">
        <f>SUM(F343:F344)</f>
        <v>21528</v>
      </c>
      <c r="G342" s="132">
        <f>F342/E342*100</f>
        <v>55.5346317554495</v>
      </c>
      <c r="H342" s="118">
        <f>H345</f>
        <v>38765</v>
      </c>
      <c r="I342" s="118">
        <f>I345</f>
        <v>21433.89</v>
      </c>
      <c r="J342" s="131">
        <f>I342/H342*100</f>
        <v>55.29186121501354</v>
      </c>
    </row>
    <row r="343" spans="1:10" s="116" customFormat="1" ht="57">
      <c r="A343" s="112"/>
      <c r="B343" s="112"/>
      <c r="C343" s="111">
        <v>2010</v>
      </c>
      <c r="D343" s="42" t="s">
        <v>197</v>
      </c>
      <c r="E343" s="114">
        <v>16331</v>
      </c>
      <c r="F343" s="114">
        <v>12777</v>
      </c>
      <c r="G343" s="132">
        <f>F343/E343*100</f>
        <v>78.2377074275917</v>
      </c>
      <c r="H343" s="114"/>
      <c r="I343" s="184"/>
      <c r="J343" s="185"/>
    </row>
    <row r="344" spans="1:10" s="121" customFormat="1" ht="28.5">
      <c r="A344" s="80"/>
      <c r="B344" s="81"/>
      <c r="C344" s="80">
        <v>2030</v>
      </c>
      <c r="D344" s="63" t="s">
        <v>199</v>
      </c>
      <c r="E344" s="115">
        <v>22434</v>
      </c>
      <c r="F344" s="115">
        <v>8751</v>
      </c>
      <c r="G344" s="132">
        <f>F344/E344*100</f>
        <v>39.007756084514575</v>
      </c>
      <c r="H344" s="115"/>
      <c r="I344" s="186"/>
      <c r="J344" s="186"/>
    </row>
    <row r="345" spans="1:10" ht="15">
      <c r="A345" s="33"/>
      <c r="B345" s="39"/>
      <c r="C345" s="33">
        <v>4130</v>
      </c>
      <c r="D345" s="17" t="s">
        <v>200</v>
      </c>
      <c r="E345" s="40"/>
      <c r="F345" s="40"/>
      <c r="G345" s="38"/>
      <c r="H345" s="40">
        <v>38765</v>
      </c>
      <c r="I345" s="40">
        <v>21433.89</v>
      </c>
      <c r="J345" s="41">
        <f>I345/H345*100</f>
        <v>55.29186121501354</v>
      </c>
    </row>
    <row r="346" spans="1:10" s="93" customFormat="1" ht="30">
      <c r="A346" s="233"/>
      <c r="B346" s="233">
        <v>85214</v>
      </c>
      <c r="C346" s="233" t="s">
        <v>13</v>
      </c>
      <c r="D346" s="234" t="s">
        <v>201</v>
      </c>
      <c r="E346" s="238">
        <f>SUM(E347)</f>
        <v>60379</v>
      </c>
      <c r="F346" s="238">
        <f>SUM(F347)</f>
        <v>60379</v>
      </c>
      <c r="G346" s="220">
        <f>F346/E346*100</f>
        <v>100</v>
      </c>
      <c r="H346" s="238">
        <f>SUM(H349:H350)</f>
        <v>194879</v>
      </c>
      <c r="I346" s="238">
        <f>SUM(I349:I350)</f>
        <v>150286.81</v>
      </c>
      <c r="J346" s="220">
        <f>I346/H346*100</f>
        <v>77.11801168930464</v>
      </c>
    </row>
    <row r="347" spans="1:10" ht="15" customHeight="1">
      <c r="A347" s="325"/>
      <c r="B347" s="325"/>
      <c r="C347" s="275">
        <v>2030</v>
      </c>
      <c r="D347" s="242" t="s">
        <v>199</v>
      </c>
      <c r="E347" s="324">
        <v>60379</v>
      </c>
      <c r="F347" s="324">
        <v>60379</v>
      </c>
      <c r="G347" s="263">
        <f>F347/E347*100</f>
        <v>100</v>
      </c>
      <c r="H347" s="327"/>
      <c r="I347" s="329"/>
      <c r="J347" s="331"/>
    </row>
    <row r="348" spans="1:10" ht="14.25">
      <c r="A348" s="326"/>
      <c r="B348" s="326"/>
      <c r="C348" s="275"/>
      <c r="D348" s="242"/>
      <c r="E348" s="324"/>
      <c r="F348" s="324"/>
      <c r="G348" s="263"/>
      <c r="H348" s="328"/>
      <c r="I348" s="330"/>
      <c r="J348" s="332"/>
    </row>
    <row r="349" spans="1:10" ht="14.25">
      <c r="A349" s="22"/>
      <c r="B349" s="62"/>
      <c r="C349" s="22">
        <v>3110</v>
      </c>
      <c r="D349" s="20" t="s">
        <v>107</v>
      </c>
      <c r="E349" s="54"/>
      <c r="F349" s="64"/>
      <c r="G349" s="54"/>
      <c r="H349" s="64">
        <v>181957.29</v>
      </c>
      <c r="I349" s="64">
        <v>148486.81</v>
      </c>
      <c r="J349" s="54">
        <f>I349/H349*100</f>
        <v>81.6053096855861</v>
      </c>
    </row>
    <row r="350" spans="1:10" ht="14.25">
      <c r="A350" s="24"/>
      <c r="B350" s="23"/>
      <c r="C350" s="24">
        <v>3119</v>
      </c>
      <c r="D350" s="21" t="s">
        <v>107</v>
      </c>
      <c r="E350" s="66"/>
      <c r="F350" s="65"/>
      <c r="G350" s="66"/>
      <c r="H350" s="65">
        <v>12921.71</v>
      </c>
      <c r="I350" s="65">
        <v>1800</v>
      </c>
      <c r="J350" s="54">
        <f>I350/H350*100</f>
        <v>13.93004486248337</v>
      </c>
    </row>
    <row r="351" spans="1:10" ht="15">
      <c r="A351" s="24"/>
      <c r="B351" s="68">
        <v>85215</v>
      </c>
      <c r="C351" s="69" t="s">
        <v>13</v>
      </c>
      <c r="D351" s="58" t="s">
        <v>202</v>
      </c>
      <c r="E351" s="61"/>
      <c r="F351" s="70"/>
      <c r="G351" s="66"/>
      <c r="H351" s="70">
        <f>H352</f>
        <v>85000</v>
      </c>
      <c r="I351" s="70">
        <f>I352</f>
        <v>49543.1</v>
      </c>
      <c r="J351" s="61">
        <f>I351/H351*100</f>
        <v>58.285999999999994</v>
      </c>
    </row>
    <row r="352" spans="1:10" ht="14.25">
      <c r="A352" s="24"/>
      <c r="B352" s="23"/>
      <c r="C352" s="24">
        <v>3110</v>
      </c>
      <c r="D352" s="21" t="s">
        <v>107</v>
      </c>
      <c r="E352" s="66"/>
      <c r="F352" s="65"/>
      <c r="G352" s="66"/>
      <c r="H352" s="65">
        <v>85000</v>
      </c>
      <c r="I352" s="65">
        <v>49543.1</v>
      </c>
      <c r="J352" s="66">
        <f>I352/H352*100</f>
        <v>58.285999999999994</v>
      </c>
    </row>
    <row r="353" spans="1:10" ht="15">
      <c r="A353" s="24"/>
      <c r="B353" s="68">
        <v>85216</v>
      </c>
      <c r="C353" s="69" t="s">
        <v>13</v>
      </c>
      <c r="D353" s="58" t="s">
        <v>203</v>
      </c>
      <c r="E353" s="70">
        <f>SUM(E354)</f>
        <v>101969</v>
      </c>
      <c r="F353" s="70">
        <f>SUM(F354)</f>
        <v>101969</v>
      </c>
      <c r="G353" s="61">
        <f>F353/E353*100</f>
        <v>100</v>
      </c>
      <c r="H353" s="70">
        <f>SUM(H355)</f>
        <v>119969</v>
      </c>
      <c r="I353" s="70">
        <f>SUM(I355)</f>
        <v>102902.1</v>
      </c>
      <c r="J353" s="61">
        <f>I353/H353*100</f>
        <v>85.77390825963374</v>
      </c>
    </row>
    <row r="354" spans="1:10" s="116" customFormat="1" ht="28.5">
      <c r="A354" s="80"/>
      <c r="B354" s="81"/>
      <c r="C354" s="80">
        <v>2030</v>
      </c>
      <c r="D354" s="98" t="s">
        <v>199</v>
      </c>
      <c r="E354" s="115">
        <v>101969</v>
      </c>
      <c r="F354" s="115">
        <v>101969</v>
      </c>
      <c r="G354" s="66">
        <f>F354/E354*100</f>
        <v>100</v>
      </c>
      <c r="H354" s="115"/>
      <c r="I354" s="115"/>
      <c r="J354" s="66"/>
    </row>
    <row r="355" spans="1:10" ht="14.25">
      <c r="A355" s="24"/>
      <c r="B355" s="23"/>
      <c r="C355" s="24">
        <v>3110</v>
      </c>
      <c r="D355" s="63" t="s">
        <v>107</v>
      </c>
      <c r="E355" s="65"/>
      <c r="F355" s="65"/>
      <c r="G355" s="72"/>
      <c r="H355" s="65">
        <v>119969</v>
      </c>
      <c r="I355" s="65">
        <v>102902.1</v>
      </c>
      <c r="J355" s="66">
        <f>I355/H355*100</f>
        <v>85.77390825963374</v>
      </c>
    </row>
    <row r="356" spans="1:10" ht="15">
      <c r="A356" s="24"/>
      <c r="B356" s="68">
        <v>85219</v>
      </c>
      <c r="C356" s="69" t="s">
        <v>13</v>
      </c>
      <c r="D356" s="58" t="s">
        <v>204</v>
      </c>
      <c r="E356" s="70">
        <f>SUM(E357:E360)</f>
        <v>114245</v>
      </c>
      <c r="F356" s="70">
        <f>SUM(F357:F360)</f>
        <v>65506</v>
      </c>
      <c r="G356" s="61">
        <f>F356/E356*100</f>
        <v>57.338176725458446</v>
      </c>
      <c r="H356" s="70">
        <f>SUM(H360:H374)</f>
        <v>411749</v>
      </c>
      <c r="I356" s="70">
        <f>SUM(I360:I374)</f>
        <v>213886.71</v>
      </c>
      <c r="J356" s="61">
        <f>I356/H356*100</f>
        <v>51.945896650629386</v>
      </c>
    </row>
    <row r="357" spans="1:10" ht="14.25">
      <c r="A357" s="24"/>
      <c r="B357" s="23"/>
      <c r="C357" s="24" t="s">
        <v>90</v>
      </c>
      <c r="D357" s="21" t="s">
        <v>91</v>
      </c>
      <c r="E357" s="40">
        <v>0</v>
      </c>
      <c r="F357" s="40">
        <v>400</v>
      </c>
      <c r="G357" s="66">
        <v>0</v>
      </c>
      <c r="H357" s="40"/>
      <c r="I357" s="40"/>
      <c r="J357" s="41"/>
    </row>
    <row r="358" spans="1:10" ht="15" customHeight="1">
      <c r="A358" s="73"/>
      <c r="B358" s="73"/>
      <c r="C358" s="301">
        <v>2030</v>
      </c>
      <c r="D358" s="302" t="s">
        <v>199</v>
      </c>
      <c r="E358" s="303">
        <v>114245</v>
      </c>
      <c r="F358" s="303">
        <v>65106</v>
      </c>
      <c r="G358" s="256">
        <f>F358/E358*100</f>
        <v>56.988051993522696</v>
      </c>
      <c r="H358" s="43"/>
      <c r="I358" s="102"/>
      <c r="J358" s="38"/>
    </row>
    <row r="359" spans="1:10" ht="15">
      <c r="A359" s="53"/>
      <c r="B359" s="53"/>
      <c r="C359" s="301"/>
      <c r="D359" s="302"/>
      <c r="E359" s="304"/>
      <c r="F359" s="304"/>
      <c r="G359" s="256"/>
      <c r="H359" s="50"/>
      <c r="I359" s="96"/>
      <c r="J359" s="60"/>
    </row>
    <row r="360" spans="1:10" ht="15">
      <c r="A360" s="24"/>
      <c r="B360" s="23"/>
      <c r="C360" s="24">
        <v>4010</v>
      </c>
      <c r="D360" s="21" t="s">
        <v>95</v>
      </c>
      <c r="E360" s="64"/>
      <c r="F360" s="64"/>
      <c r="G360" s="60"/>
      <c r="H360" s="64">
        <v>269750</v>
      </c>
      <c r="I360" s="64">
        <v>125052.98</v>
      </c>
      <c r="J360" s="54">
        <f aca="true" t="shared" si="26" ref="J360:J374">I360/H360*100</f>
        <v>46.358843373493976</v>
      </c>
    </row>
    <row r="361" spans="1:10" ht="15">
      <c r="A361" s="33"/>
      <c r="B361" s="39"/>
      <c r="C361" s="33">
        <v>4040</v>
      </c>
      <c r="D361" s="17" t="s">
        <v>80</v>
      </c>
      <c r="E361" s="40"/>
      <c r="F361" s="40"/>
      <c r="G361" s="106"/>
      <c r="H361" s="40">
        <v>24800</v>
      </c>
      <c r="I361" s="40">
        <v>24699</v>
      </c>
      <c r="J361" s="183">
        <f t="shared" si="26"/>
        <v>99.59274193548387</v>
      </c>
    </row>
    <row r="362" spans="1:10" ht="15">
      <c r="A362" s="232"/>
      <c r="B362" s="232"/>
      <c r="C362" s="232">
        <v>4110</v>
      </c>
      <c r="D362" s="253" t="s">
        <v>81</v>
      </c>
      <c r="E362" s="222"/>
      <c r="F362" s="222"/>
      <c r="G362" s="220"/>
      <c r="H362" s="222">
        <v>44800</v>
      </c>
      <c r="I362" s="222">
        <v>22523.62</v>
      </c>
      <c r="J362" s="221">
        <f t="shared" si="26"/>
        <v>50.2759375</v>
      </c>
    </row>
    <row r="363" spans="1:10" ht="15">
      <c r="A363" s="232"/>
      <c r="B363" s="232"/>
      <c r="C363" s="232">
        <v>4120</v>
      </c>
      <c r="D363" s="253" t="s">
        <v>82</v>
      </c>
      <c r="E363" s="221"/>
      <c r="F363" s="222"/>
      <c r="G363" s="220"/>
      <c r="H363" s="222">
        <v>7200</v>
      </c>
      <c r="I363" s="222">
        <v>3483.28</v>
      </c>
      <c r="J363" s="221">
        <f t="shared" si="26"/>
        <v>48.378888888888895</v>
      </c>
    </row>
    <row r="364" spans="1:10" ht="15">
      <c r="A364" s="22"/>
      <c r="B364" s="22"/>
      <c r="C364" s="22">
        <v>4170</v>
      </c>
      <c r="D364" s="20" t="s">
        <v>51</v>
      </c>
      <c r="E364" s="54"/>
      <c r="F364" s="64"/>
      <c r="G364" s="60"/>
      <c r="H364" s="64">
        <v>1000</v>
      </c>
      <c r="I364" s="64">
        <v>0</v>
      </c>
      <c r="J364" s="54">
        <f t="shared" si="26"/>
        <v>0</v>
      </c>
    </row>
    <row r="365" spans="1:10" ht="15">
      <c r="A365" s="24"/>
      <c r="B365" s="24"/>
      <c r="C365" s="24">
        <v>4210</v>
      </c>
      <c r="D365" s="21" t="s">
        <v>36</v>
      </c>
      <c r="E365" s="66"/>
      <c r="F365" s="65"/>
      <c r="G365" s="61"/>
      <c r="H365" s="65">
        <v>16649</v>
      </c>
      <c r="I365" s="65">
        <v>10105.44</v>
      </c>
      <c r="J365" s="54">
        <f t="shared" si="26"/>
        <v>60.69697879752538</v>
      </c>
    </row>
    <row r="366" spans="1:10" ht="15">
      <c r="A366" s="24"/>
      <c r="B366" s="24"/>
      <c r="C366" s="24">
        <v>4260</v>
      </c>
      <c r="D366" s="21" t="s">
        <v>59</v>
      </c>
      <c r="E366" s="66"/>
      <c r="F366" s="65"/>
      <c r="G366" s="61"/>
      <c r="H366" s="65">
        <v>4200</v>
      </c>
      <c r="I366" s="65">
        <v>1546.81</v>
      </c>
      <c r="J366" s="54">
        <f t="shared" si="26"/>
        <v>36.828809523809525</v>
      </c>
    </row>
    <row r="367" spans="1:10" ht="15">
      <c r="A367" s="24"/>
      <c r="B367" s="24"/>
      <c r="C367" s="24">
        <v>4300</v>
      </c>
      <c r="D367" s="21" t="s">
        <v>37</v>
      </c>
      <c r="E367" s="66"/>
      <c r="F367" s="65"/>
      <c r="G367" s="61"/>
      <c r="H367" s="65">
        <v>16900</v>
      </c>
      <c r="I367" s="65">
        <v>9188.66</v>
      </c>
      <c r="J367" s="54">
        <f t="shared" si="26"/>
        <v>54.370769230769234</v>
      </c>
    </row>
    <row r="368" spans="1:10" ht="15">
      <c r="A368" s="24"/>
      <c r="B368" s="24"/>
      <c r="C368" s="24">
        <v>4350</v>
      </c>
      <c r="D368" s="21" t="s">
        <v>205</v>
      </c>
      <c r="E368" s="66"/>
      <c r="F368" s="65"/>
      <c r="G368" s="61"/>
      <c r="H368" s="65">
        <v>1850</v>
      </c>
      <c r="I368" s="65">
        <v>730.62</v>
      </c>
      <c r="J368" s="54">
        <f t="shared" si="26"/>
        <v>39.49297297297297</v>
      </c>
    </row>
    <row r="369" spans="1:10" s="116" customFormat="1" ht="31.5" customHeight="1">
      <c r="A369" s="80"/>
      <c r="B369" s="80"/>
      <c r="C369" s="80">
        <v>4360</v>
      </c>
      <c r="D369" s="63" t="s">
        <v>206</v>
      </c>
      <c r="E369" s="130"/>
      <c r="F369" s="115"/>
      <c r="G369" s="131"/>
      <c r="H369" s="115">
        <v>1100</v>
      </c>
      <c r="I369" s="115">
        <v>504.32</v>
      </c>
      <c r="J369" s="54">
        <f t="shared" si="26"/>
        <v>45.847272727272724</v>
      </c>
    </row>
    <row r="370" spans="1:10" s="116" customFormat="1" ht="28.5">
      <c r="A370" s="111"/>
      <c r="B370" s="111"/>
      <c r="C370" s="112">
        <v>4370</v>
      </c>
      <c r="D370" s="113" t="s">
        <v>100</v>
      </c>
      <c r="E370" s="132"/>
      <c r="F370" s="114"/>
      <c r="G370" s="133"/>
      <c r="H370" s="114">
        <v>4000</v>
      </c>
      <c r="I370" s="114">
        <v>1536.44</v>
      </c>
      <c r="J370" s="54">
        <f t="shared" si="26"/>
        <v>38.411</v>
      </c>
    </row>
    <row r="371" spans="1:10" ht="15">
      <c r="A371" s="24"/>
      <c r="B371" s="24"/>
      <c r="C371" s="24">
        <v>4410</v>
      </c>
      <c r="D371" s="21" t="s">
        <v>86</v>
      </c>
      <c r="E371" s="66"/>
      <c r="F371" s="65"/>
      <c r="G371" s="61"/>
      <c r="H371" s="65">
        <v>500</v>
      </c>
      <c r="I371" s="65">
        <v>336.14</v>
      </c>
      <c r="J371" s="54">
        <f t="shared" si="26"/>
        <v>67.228</v>
      </c>
    </row>
    <row r="372" spans="1:10" ht="15">
      <c r="A372" s="24"/>
      <c r="B372" s="24"/>
      <c r="C372" s="24">
        <v>4430</v>
      </c>
      <c r="D372" s="21" t="s">
        <v>38</v>
      </c>
      <c r="E372" s="66"/>
      <c r="F372" s="65"/>
      <c r="G372" s="61"/>
      <c r="H372" s="65">
        <v>7200</v>
      </c>
      <c r="I372" s="65">
        <v>5550</v>
      </c>
      <c r="J372" s="54">
        <f t="shared" si="26"/>
        <v>77.08333333333334</v>
      </c>
    </row>
    <row r="373" spans="1:10" ht="15">
      <c r="A373" s="24"/>
      <c r="B373" s="24"/>
      <c r="C373" s="24">
        <v>4440</v>
      </c>
      <c r="D373" s="21" t="s">
        <v>176</v>
      </c>
      <c r="E373" s="66"/>
      <c r="F373" s="65"/>
      <c r="G373" s="61"/>
      <c r="H373" s="65">
        <v>8800</v>
      </c>
      <c r="I373" s="65">
        <v>7359.1</v>
      </c>
      <c r="J373" s="54">
        <f t="shared" si="26"/>
        <v>83.62613636363638</v>
      </c>
    </row>
    <row r="374" spans="1:10" s="116" customFormat="1" ht="28.5">
      <c r="A374" s="80"/>
      <c r="B374" s="80"/>
      <c r="C374" s="80">
        <v>4700</v>
      </c>
      <c r="D374" s="63" t="s">
        <v>173</v>
      </c>
      <c r="E374" s="130"/>
      <c r="F374" s="115"/>
      <c r="G374" s="131"/>
      <c r="H374" s="115">
        <v>3000</v>
      </c>
      <c r="I374" s="115">
        <v>1270.3</v>
      </c>
      <c r="J374" s="54">
        <f t="shared" si="26"/>
        <v>42.343333333333334</v>
      </c>
    </row>
    <row r="375" spans="1:10" s="116" customFormat="1" ht="30">
      <c r="A375" s="80"/>
      <c r="B375" s="167">
        <v>85228</v>
      </c>
      <c r="C375" s="167" t="s">
        <v>13</v>
      </c>
      <c r="D375" s="159" t="s">
        <v>207</v>
      </c>
      <c r="E375" s="118">
        <f>SUM(E376:E377)</f>
        <v>21696</v>
      </c>
      <c r="F375" s="118">
        <f>SUM(F376:F377)</f>
        <v>12195.8</v>
      </c>
      <c r="G375" s="131">
        <f>F375/E375*100</f>
        <v>56.21220501474926</v>
      </c>
      <c r="H375" s="118">
        <f>SUM(H378:H384)</f>
        <v>49546</v>
      </c>
      <c r="I375" s="118">
        <f>I378+I379+I380+I381+I382+I383+I384</f>
        <v>26716.260000000002</v>
      </c>
      <c r="J375" s="131">
        <f>I375/H375*100</f>
        <v>53.92213296734349</v>
      </c>
    </row>
    <row r="376" spans="1:10" ht="14.25">
      <c r="A376" s="33"/>
      <c r="B376" s="39"/>
      <c r="C376" s="33" t="s">
        <v>90</v>
      </c>
      <c r="D376" s="17" t="s">
        <v>91</v>
      </c>
      <c r="E376" s="40">
        <v>500</v>
      </c>
      <c r="F376" s="40">
        <v>436.8</v>
      </c>
      <c r="G376" s="134">
        <f>F376/E376*100</f>
        <v>87.36</v>
      </c>
      <c r="H376" s="40"/>
      <c r="I376" s="45"/>
      <c r="J376" s="41"/>
    </row>
    <row r="377" spans="1:10" s="116" customFormat="1" ht="54.75" customHeight="1">
      <c r="A377" s="255"/>
      <c r="B377" s="255"/>
      <c r="C377" s="255">
        <v>2010</v>
      </c>
      <c r="D377" s="228" t="s">
        <v>197</v>
      </c>
      <c r="E377" s="251">
        <v>21196</v>
      </c>
      <c r="F377" s="251">
        <v>11759</v>
      </c>
      <c r="G377" s="279">
        <f>F377/E377*100</f>
        <v>55.47744857520287</v>
      </c>
      <c r="H377" s="251"/>
      <c r="I377" s="333"/>
      <c r="J377" s="333"/>
    </row>
    <row r="378" spans="1:10" ht="14.25">
      <c r="A378" s="232"/>
      <c r="B378" s="232"/>
      <c r="C378" s="232">
        <v>4010</v>
      </c>
      <c r="D378" s="253" t="s">
        <v>95</v>
      </c>
      <c r="E378" s="222"/>
      <c r="F378" s="222"/>
      <c r="G378" s="221"/>
      <c r="H378" s="222">
        <v>16100</v>
      </c>
      <c r="I378" s="222">
        <v>8603.42</v>
      </c>
      <c r="J378" s="221">
        <f aca="true" t="shared" si="27" ref="J378:J384">I378/H378*100</f>
        <v>53.43739130434783</v>
      </c>
    </row>
    <row r="379" spans="1:10" ht="14.25">
      <c r="A379" s="22"/>
      <c r="B379" s="62"/>
      <c r="C379" s="22">
        <v>4040</v>
      </c>
      <c r="D379" s="20" t="s">
        <v>80</v>
      </c>
      <c r="E379" s="64"/>
      <c r="F379" s="64"/>
      <c r="G379" s="54"/>
      <c r="H379" s="64">
        <v>1275</v>
      </c>
      <c r="I379" s="64">
        <v>1275</v>
      </c>
      <c r="J379" s="54">
        <f t="shared" si="27"/>
        <v>100</v>
      </c>
    </row>
    <row r="380" spans="1:10" ht="14.25">
      <c r="A380" s="24"/>
      <c r="B380" s="23"/>
      <c r="C380" s="24">
        <v>4110</v>
      </c>
      <c r="D380" s="21" t="s">
        <v>81</v>
      </c>
      <c r="E380" s="65"/>
      <c r="F380" s="65"/>
      <c r="G380" s="54"/>
      <c r="H380" s="65">
        <v>7521</v>
      </c>
      <c r="I380" s="65">
        <v>3470.6</v>
      </c>
      <c r="J380" s="66">
        <f t="shared" si="27"/>
        <v>46.14545938040154</v>
      </c>
    </row>
    <row r="381" spans="1:10" ht="14.25">
      <c r="A381" s="24"/>
      <c r="B381" s="23"/>
      <c r="C381" s="24">
        <v>4120</v>
      </c>
      <c r="D381" s="21" t="s">
        <v>82</v>
      </c>
      <c r="E381" s="65"/>
      <c r="F381" s="65"/>
      <c r="G381" s="54"/>
      <c r="H381" s="65">
        <v>425</v>
      </c>
      <c r="I381" s="65">
        <v>232.24</v>
      </c>
      <c r="J381" s="66">
        <f t="shared" si="27"/>
        <v>54.64470588235294</v>
      </c>
    </row>
    <row r="382" spans="1:10" ht="14.25">
      <c r="A382" s="24"/>
      <c r="B382" s="23"/>
      <c r="C382" s="24">
        <v>4170</v>
      </c>
      <c r="D382" s="21" t="s">
        <v>51</v>
      </c>
      <c r="E382" s="65"/>
      <c r="F382" s="65"/>
      <c r="G382" s="54"/>
      <c r="H382" s="65">
        <v>22400</v>
      </c>
      <c r="I382" s="65">
        <v>13135</v>
      </c>
      <c r="J382" s="66">
        <f t="shared" si="27"/>
        <v>58.63839285714286</v>
      </c>
    </row>
    <row r="383" spans="1:10" ht="14.25">
      <c r="A383" s="24"/>
      <c r="B383" s="23"/>
      <c r="C383" s="24">
        <v>4210</v>
      </c>
      <c r="D383" s="21" t="s">
        <v>36</v>
      </c>
      <c r="E383" s="65"/>
      <c r="F383" s="65"/>
      <c r="G383" s="54"/>
      <c r="H383" s="65">
        <v>1275</v>
      </c>
      <c r="I383" s="65">
        <v>0</v>
      </c>
      <c r="J383" s="66">
        <f t="shared" si="27"/>
        <v>0</v>
      </c>
    </row>
    <row r="384" spans="1:10" s="116" customFormat="1" ht="14.25">
      <c r="A384" s="80"/>
      <c r="B384" s="81"/>
      <c r="C384" s="80">
        <v>4440</v>
      </c>
      <c r="D384" s="63" t="s">
        <v>176</v>
      </c>
      <c r="E384" s="115"/>
      <c r="F384" s="115"/>
      <c r="G384" s="139"/>
      <c r="H384" s="115">
        <v>550</v>
      </c>
      <c r="I384" s="115">
        <v>0</v>
      </c>
      <c r="J384" s="66">
        <f t="shared" si="27"/>
        <v>0</v>
      </c>
    </row>
    <row r="385" spans="1:10" ht="15">
      <c r="A385" s="33"/>
      <c r="B385" s="34">
        <v>85295</v>
      </c>
      <c r="C385" s="35" t="s">
        <v>13</v>
      </c>
      <c r="D385" s="36" t="s">
        <v>105</v>
      </c>
      <c r="E385" s="37">
        <f>SUM(E386)</f>
        <v>119807</v>
      </c>
      <c r="F385" s="37">
        <f>SUM(F386)</f>
        <v>90642</v>
      </c>
      <c r="G385" s="131">
        <f>F385/E385*100</f>
        <v>75.65668116220255</v>
      </c>
      <c r="H385" s="37">
        <f>H387</f>
        <v>186027</v>
      </c>
      <c r="I385" s="37">
        <f>I387</f>
        <v>134065.66</v>
      </c>
      <c r="J385" s="38">
        <f>I385/H385*100</f>
        <v>72.06785036580712</v>
      </c>
    </row>
    <row r="386" spans="1:10" s="116" customFormat="1" ht="30" customHeight="1">
      <c r="A386" s="80"/>
      <c r="B386" s="80"/>
      <c r="C386" s="80">
        <v>2030</v>
      </c>
      <c r="D386" s="63" t="s">
        <v>199</v>
      </c>
      <c r="E386" s="115">
        <v>119807</v>
      </c>
      <c r="F386" s="115">
        <v>90642</v>
      </c>
      <c r="G386" s="130">
        <f>F386/E386*100</f>
        <v>75.65668116220255</v>
      </c>
      <c r="H386" s="115"/>
      <c r="I386" s="186"/>
      <c r="J386" s="131"/>
    </row>
    <row r="387" spans="1:10" ht="14.25">
      <c r="A387" s="33"/>
      <c r="B387" s="33"/>
      <c r="C387" s="33">
        <v>3110</v>
      </c>
      <c r="D387" s="17" t="s">
        <v>107</v>
      </c>
      <c r="E387" s="40"/>
      <c r="F387" s="40"/>
      <c r="G387" s="41"/>
      <c r="H387" s="40">
        <v>186027</v>
      </c>
      <c r="I387" s="40">
        <v>134065.66</v>
      </c>
      <c r="J387" s="41">
        <f>I387/H387*100</f>
        <v>72.06785036580712</v>
      </c>
    </row>
    <row r="388" spans="1:10" s="32" customFormat="1" ht="30">
      <c r="A388" s="286">
        <v>853</v>
      </c>
      <c r="B388" s="286"/>
      <c r="C388" s="286" t="s">
        <v>13</v>
      </c>
      <c r="D388" s="287" t="s">
        <v>208</v>
      </c>
      <c r="E388" s="288">
        <f>E389</f>
        <v>110141.26000000001</v>
      </c>
      <c r="F388" s="288">
        <f>F389</f>
        <v>110141.26000000001</v>
      </c>
      <c r="G388" s="289">
        <f>G389</f>
        <v>100</v>
      </c>
      <c r="H388" s="288">
        <f>H389</f>
        <v>110141.26000000001</v>
      </c>
      <c r="I388" s="288">
        <f>I389</f>
        <v>34194.07</v>
      </c>
      <c r="J388" s="289">
        <f>I388/H388*100</f>
        <v>31.04564992265387</v>
      </c>
    </row>
    <row r="389" spans="1:10" ht="15">
      <c r="A389" s="232"/>
      <c r="B389" s="233">
        <v>85395</v>
      </c>
      <c r="C389" s="233" t="s">
        <v>13</v>
      </c>
      <c r="D389" s="249" t="s">
        <v>105</v>
      </c>
      <c r="E389" s="238">
        <f>SUM(E390:E391)</f>
        <v>110141.26000000001</v>
      </c>
      <c r="F389" s="238">
        <f>SUM(F390:F391)</f>
        <v>110141.26000000001</v>
      </c>
      <c r="G389" s="277">
        <f>F389/E389*100</f>
        <v>100</v>
      </c>
      <c r="H389" s="238">
        <f>SUM(H392:H398)</f>
        <v>110141.26000000001</v>
      </c>
      <c r="I389" s="238">
        <f>SUM(I392:I398)</f>
        <v>34194.07</v>
      </c>
      <c r="J389" s="220">
        <f>I389/H389*100</f>
        <v>31.04564992265387</v>
      </c>
    </row>
    <row r="390" spans="1:10" s="116" customFormat="1" ht="28.5">
      <c r="A390" s="162"/>
      <c r="B390" s="290"/>
      <c r="C390" s="162">
        <v>2007</v>
      </c>
      <c r="D390" s="109" t="s">
        <v>209</v>
      </c>
      <c r="E390" s="163">
        <v>104603.52</v>
      </c>
      <c r="F390" s="163">
        <v>104603.52</v>
      </c>
      <c r="G390" s="139">
        <f>F390/E390*100</f>
        <v>100</v>
      </c>
      <c r="H390" s="282"/>
      <c r="I390" s="282"/>
      <c r="J390" s="140"/>
    </row>
    <row r="391" spans="1:10" s="116" customFormat="1" ht="28.5">
      <c r="A391" s="80"/>
      <c r="B391" s="80"/>
      <c r="C391" s="80">
        <v>2009</v>
      </c>
      <c r="D391" s="63" t="s">
        <v>209</v>
      </c>
      <c r="E391" s="115">
        <v>5537.74</v>
      </c>
      <c r="F391" s="115">
        <v>5537.74</v>
      </c>
      <c r="G391" s="130">
        <f>F391/E391*100</f>
        <v>100</v>
      </c>
      <c r="H391" s="115"/>
      <c r="I391" s="115"/>
      <c r="J391" s="130"/>
    </row>
    <row r="392" spans="1:10" ht="15">
      <c r="A392" s="24"/>
      <c r="B392" s="24"/>
      <c r="C392" s="24">
        <v>4017</v>
      </c>
      <c r="D392" s="21" t="s">
        <v>95</v>
      </c>
      <c r="E392" s="66"/>
      <c r="F392" s="65"/>
      <c r="G392" s="61"/>
      <c r="H392" s="65">
        <v>47085</v>
      </c>
      <c r="I392" s="65">
        <v>21697.18</v>
      </c>
      <c r="J392" s="66">
        <f aca="true" t="shared" si="28" ref="J392:J398">I392/H392*100</f>
        <v>46.08087501327386</v>
      </c>
    </row>
    <row r="393" spans="1:10" ht="15">
      <c r="A393" s="53"/>
      <c r="B393" s="53"/>
      <c r="C393" s="24">
        <v>4117</v>
      </c>
      <c r="D393" s="21" t="s">
        <v>81</v>
      </c>
      <c r="E393" s="51"/>
      <c r="F393" s="50"/>
      <c r="G393" s="141"/>
      <c r="H393" s="50">
        <v>8186</v>
      </c>
      <c r="I393" s="50">
        <v>3289.8</v>
      </c>
      <c r="J393" s="66">
        <f t="shared" si="28"/>
        <v>40.18812606889812</v>
      </c>
    </row>
    <row r="394" spans="1:10" ht="15">
      <c r="A394" s="53"/>
      <c r="B394" s="53"/>
      <c r="C394" s="24">
        <v>4127</v>
      </c>
      <c r="D394" s="21" t="s">
        <v>82</v>
      </c>
      <c r="E394" s="51"/>
      <c r="F394" s="50"/>
      <c r="G394" s="141"/>
      <c r="H394" s="50">
        <v>1151</v>
      </c>
      <c r="I394" s="50">
        <v>507.52</v>
      </c>
      <c r="J394" s="66">
        <f t="shared" si="28"/>
        <v>44.09383145091225</v>
      </c>
    </row>
    <row r="395" spans="1:10" ht="15">
      <c r="A395" s="24"/>
      <c r="B395" s="24"/>
      <c r="C395" s="24">
        <v>4177</v>
      </c>
      <c r="D395" s="21" t="s">
        <v>51</v>
      </c>
      <c r="E395" s="66"/>
      <c r="F395" s="65"/>
      <c r="G395" s="61"/>
      <c r="H395" s="65">
        <v>14300</v>
      </c>
      <c r="I395" s="65">
        <v>4486</v>
      </c>
      <c r="J395" s="66">
        <f t="shared" si="28"/>
        <v>31.37062937062937</v>
      </c>
    </row>
    <row r="396" spans="1:10" ht="15">
      <c r="A396" s="53"/>
      <c r="B396" s="53"/>
      <c r="C396" s="53">
        <v>4217</v>
      </c>
      <c r="D396" s="20" t="s">
        <v>36</v>
      </c>
      <c r="E396" s="51"/>
      <c r="F396" s="50"/>
      <c r="G396" s="141"/>
      <c r="H396" s="50">
        <v>2810</v>
      </c>
      <c r="I396" s="50">
        <v>565.17</v>
      </c>
      <c r="J396" s="66">
        <f t="shared" si="28"/>
        <v>20.112811387900354</v>
      </c>
    </row>
    <row r="397" spans="1:10" ht="15">
      <c r="A397" s="53"/>
      <c r="B397" s="22"/>
      <c r="C397" s="53">
        <v>4307</v>
      </c>
      <c r="D397" s="14" t="s">
        <v>37</v>
      </c>
      <c r="E397" s="51"/>
      <c r="F397" s="50"/>
      <c r="G397" s="141"/>
      <c r="H397" s="50">
        <v>31071.52</v>
      </c>
      <c r="I397" s="50">
        <v>3648.4</v>
      </c>
      <c r="J397" s="66">
        <f t="shared" si="28"/>
        <v>11.74194246049115</v>
      </c>
    </row>
    <row r="398" spans="1:10" ht="15">
      <c r="A398" s="53"/>
      <c r="B398" s="24"/>
      <c r="C398" s="53">
        <v>4309</v>
      </c>
      <c r="D398" s="14" t="s">
        <v>37</v>
      </c>
      <c r="E398" s="51"/>
      <c r="F398" s="50"/>
      <c r="G398" s="141"/>
      <c r="H398" s="50">
        <v>5537.74</v>
      </c>
      <c r="I398" s="50">
        <v>0</v>
      </c>
      <c r="J398" s="66">
        <f t="shared" si="28"/>
        <v>0</v>
      </c>
    </row>
    <row r="399" spans="1:10" s="32" customFormat="1" ht="15">
      <c r="A399" s="25">
        <v>854</v>
      </c>
      <c r="B399" s="75"/>
      <c r="C399" s="25" t="s">
        <v>13</v>
      </c>
      <c r="D399" s="76" t="s">
        <v>210</v>
      </c>
      <c r="E399" s="77">
        <f>E400+E409</f>
        <v>82524</v>
      </c>
      <c r="F399" s="77">
        <f>F400+F409</f>
        <v>82524</v>
      </c>
      <c r="G399" s="31">
        <f>F399/E399*100</f>
        <v>100</v>
      </c>
      <c r="H399" s="77">
        <f>H400+H409</f>
        <v>304056</v>
      </c>
      <c r="I399" s="77">
        <f>I400+I409</f>
        <v>216953.3</v>
      </c>
      <c r="J399" s="31">
        <f aca="true" t="shared" si="29" ref="J399:J408">I399/H399*100</f>
        <v>71.35307311810982</v>
      </c>
    </row>
    <row r="400" spans="1:10" ht="15">
      <c r="A400" s="24"/>
      <c r="B400" s="68">
        <v>85401</v>
      </c>
      <c r="C400" s="69" t="s">
        <v>13</v>
      </c>
      <c r="D400" s="58" t="s">
        <v>211</v>
      </c>
      <c r="E400" s="70"/>
      <c r="F400" s="70"/>
      <c r="G400" s="60"/>
      <c r="H400" s="70">
        <f>SUM(H401:H408)</f>
        <v>165468</v>
      </c>
      <c r="I400" s="70">
        <f>SUM(I401:I408)</f>
        <v>94265.29999999999</v>
      </c>
      <c r="J400" s="61">
        <f t="shared" si="29"/>
        <v>56.96890033118185</v>
      </c>
    </row>
    <row r="401" spans="1:10" ht="15">
      <c r="A401" s="24"/>
      <c r="B401" s="23"/>
      <c r="C401" s="24">
        <v>3020</v>
      </c>
      <c r="D401" s="21" t="s">
        <v>103</v>
      </c>
      <c r="E401" s="65"/>
      <c r="F401" s="65"/>
      <c r="G401" s="60"/>
      <c r="H401" s="65">
        <v>10966</v>
      </c>
      <c r="I401" s="65">
        <v>5223</v>
      </c>
      <c r="J401" s="66">
        <f t="shared" si="29"/>
        <v>47.629035199708184</v>
      </c>
    </row>
    <row r="402" spans="1:10" ht="15">
      <c r="A402" s="24"/>
      <c r="B402" s="23"/>
      <c r="C402" s="24">
        <v>4010</v>
      </c>
      <c r="D402" s="21" t="s">
        <v>95</v>
      </c>
      <c r="E402" s="65"/>
      <c r="F402" s="65"/>
      <c r="G402" s="60"/>
      <c r="H402" s="65">
        <v>111685</v>
      </c>
      <c r="I402" s="65">
        <v>61450.49</v>
      </c>
      <c r="J402" s="66">
        <f t="shared" si="29"/>
        <v>55.02125621166674</v>
      </c>
    </row>
    <row r="403" spans="1:10" ht="15">
      <c r="A403" s="24"/>
      <c r="B403" s="23"/>
      <c r="C403" s="24">
        <v>4040</v>
      </c>
      <c r="D403" s="21" t="s">
        <v>80</v>
      </c>
      <c r="E403" s="65"/>
      <c r="F403" s="65"/>
      <c r="G403" s="60"/>
      <c r="H403" s="65">
        <v>8740</v>
      </c>
      <c r="I403" s="65">
        <v>8700.85</v>
      </c>
      <c r="J403" s="66">
        <f t="shared" si="29"/>
        <v>99.55205949656751</v>
      </c>
    </row>
    <row r="404" spans="1:10" ht="15">
      <c r="A404" s="24"/>
      <c r="B404" s="24"/>
      <c r="C404" s="24">
        <v>4110</v>
      </c>
      <c r="D404" s="21" t="s">
        <v>81</v>
      </c>
      <c r="E404" s="65"/>
      <c r="F404" s="65"/>
      <c r="G404" s="61"/>
      <c r="H404" s="65">
        <v>18506</v>
      </c>
      <c r="I404" s="65">
        <v>11050.76</v>
      </c>
      <c r="J404" s="66">
        <f t="shared" si="29"/>
        <v>59.71447098238409</v>
      </c>
    </row>
    <row r="405" spans="1:10" ht="15">
      <c r="A405" s="24"/>
      <c r="B405" s="24"/>
      <c r="C405" s="24">
        <v>4120</v>
      </c>
      <c r="D405" s="21" t="s">
        <v>82</v>
      </c>
      <c r="E405" s="65"/>
      <c r="F405" s="65"/>
      <c r="G405" s="61"/>
      <c r="H405" s="65">
        <v>3496</v>
      </c>
      <c r="I405" s="65">
        <v>1783.2</v>
      </c>
      <c r="J405" s="66">
        <f t="shared" si="29"/>
        <v>51.006864988558355</v>
      </c>
    </row>
    <row r="406" spans="1:10" ht="15">
      <c r="A406" s="24"/>
      <c r="B406" s="24"/>
      <c r="C406" s="24">
        <v>4210</v>
      </c>
      <c r="D406" s="21" t="s">
        <v>36</v>
      </c>
      <c r="E406" s="65"/>
      <c r="F406" s="65"/>
      <c r="G406" s="61"/>
      <c r="H406" s="65">
        <v>2000</v>
      </c>
      <c r="I406" s="65">
        <v>0</v>
      </c>
      <c r="J406" s="66">
        <f t="shared" si="29"/>
        <v>0</v>
      </c>
    </row>
    <row r="407" spans="1:10" ht="15">
      <c r="A407" s="24"/>
      <c r="B407" s="24"/>
      <c r="C407" s="24">
        <v>4240</v>
      </c>
      <c r="D407" s="21" t="s">
        <v>212</v>
      </c>
      <c r="E407" s="65"/>
      <c r="F407" s="65"/>
      <c r="G407" s="61"/>
      <c r="H407" s="65">
        <v>2000</v>
      </c>
      <c r="I407" s="66">
        <v>0</v>
      </c>
      <c r="J407" s="66">
        <f t="shared" si="29"/>
        <v>0</v>
      </c>
    </row>
    <row r="408" spans="1:10" ht="15">
      <c r="A408" s="24"/>
      <c r="B408" s="23"/>
      <c r="C408" s="24">
        <v>4440</v>
      </c>
      <c r="D408" s="21" t="s">
        <v>176</v>
      </c>
      <c r="E408" s="65"/>
      <c r="F408" s="65"/>
      <c r="G408" s="61"/>
      <c r="H408" s="65">
        <v>8075</v>
      </c>
      <c r="I408" s="65">
        <v>6057</v>
      </c>
      <c r="J408" s="66">
        <f t="shared" si="29"/>
        <v>75.0092879256966</v>
      </c>
    </row>
    <row r="409" spans="1:10" ht="15">
      <c r="A409" s="24"/>
      <c r="B409" s="68">
        <v>85415</v>
      </c>
      <c r="C409" s="69" t="s">
        <v>13</v>
      </c>
      <c r="D409" s="58" t="s">
        <v>213</v>
      </c>
      <c r="E409" s="70">
        <f>SUM(E410)</f>
        <v>82524</v>
      </c>
      <c r="F409" s="70">
        <f>SUM(F410)</f>
        <v>82524</v>
      </c>
      <c r="G409" s="140">
        <f>F409/E409*100</f>
        <v>100</v>
      </c>
      <c r="H409" s="70">
        <f>H411</f>
        <v>138588</v>
      </c>
      <c r="I409" s="70">
        <f>I411</f>
        <v>122688</v>
      </c>
      <c r="J409" s="61">
        <f>I409/H409*100</f>
        <v>88.52714520737727</v>
      </c>
    </row>
    <row r="410" spans="1:10" s="116" customFormat="1" ht="28.5">
      <c r="A410" s="112"/>
      <c r="B410" s="180"/>
      <c r="C410" s="98">
        <v>2030</v>
      </c>
      <c r="D410" s="98" t="s">
        <v>199</v>
      </c>
      <c r="E410" s="171">
        <v>82524</v>
      </c>
      <c r="F410" s="171">
        <v>82524</v>
      </c>
      <c r="G410" s="334">
        <f>F410/E410*100</f>
        <v>100</v>
      </c>
      <c r="H410" s="317"/>
      <c r="I410" s="317"/>
      <c r="J410" s="144"/>
    </row>
    <row r="411" spans="1:10" ht="15">
      <c r="A411" s="232"/>
      <c r="B411" s="232"/>
      <c r="C411" s="232">
        <v>3240</v>
      </c>
      <c r="D411" s="253" t="s">
        <v>214</v>
      </c>
      <c r="E411" s="222"/>
      <c r="F411" s="222"/>
      <c r="G411" s="220"/>
      <c r="H411" s="222">
        <v>138588</v>
      </c>
      <c r="I411" s="222">
        <v>122688</v>
      </c>
      <c r="J411" s="221">
        <f aca="true" t="shared" si="30" ref="J411:J423">I411/H411*100</f>
        <v>88.52714520737727</v>
      </c>
    </row>
    <row r="412" spans="1:10" s="32" customFormat="1" ht="15">
      <c r="A412" s="321">
        <v>900</v>
      </c>
      <c r="B412" s="321"/>
      <c r="C412" s="321" t="s">
        <v>13</v>
      </c>
      <c r="D412" s="287" t="s">
        <v>215</v>
      </c>
      <c r="E412" s="322">
        <f>E420+E432</f>
        <v>327999</v>
      </c>
      <c r="F412" s="322">
        <f>F415+F420+F432</f>
        <v>290903.01</v>
      </c>
      <c r="G412" s="323"/>
      <c r="H412" s="322">
        <f>H413+H415+H417+H420+H425+H430+H432+H439</f>
        <v>496100</v>
      </c>
      <c r="I412" s="322">
        <f>I413+I415+I417+I420+I425+I430+I432+I439</f>
        <v>216769.75</v>
      </c>
      <c r="J412" s="323">
        <f t="shared" si="30"/>
        <v>43.69476919975811</v>
      </c>
    </row>
    <row r="413" spans="1:10" s="32" customFormat="1" ht="15">
      <c r="A413" s="335"/>
      <c r="B413" s="335">
        <v>90001</v>
      </c>
      <c r="C413" s="335" t="s">
        <v>13</v>
      </c>
      <c r="D413" s="336" t="s">
        <v>216</v>
      </c>
      <c r="E413" s="337"/>
      <c r="F413" s="337"/>
      <c r="G413" s="338"/>
      <c r="H413" s="337">
        <f>SUM(H414)</f>
        <v>24600</v>
      </c>
      <c r="I413" s="337">
        <f>SUM(I414)</f>
        <v>24600</v>
      </c>
      <c r="J413" s="338">
        <f t="shared" si="30"/>
        <v>100</v>
      </c>
    </row>
    <row r="414" spans="1:10" s="32" customFormat="1" ht="15">
      <c r="A414" s="148"/>
      <c r="B414" s="148"/>
      <c r="C414" s="188">
        <v>4210</v>
      </c>
      <c r="D414" s="21" t="s">
        <v>36</v>
      </c>
      <c r="E414" s="150"/>
      <c r="F414" s="150"/>
      <c r="G414" s="151"/>
      <c r="H414" s="189">
        <v>24600</v>
      </c>
      <c r="I414" s="189">
        <v>24600</v>
      </c>
      <c r="J414" s="190">
        <f t="shared" si="30"/>
        <v>100</v>
      </c>
    </row>
    <row r="415" spans="1:10" ht="15">
      <c r="A415" s="69"/>
      <c r="B415" s="68">
        <v>90002</v>
      </c>
      <c r="C415" s="69" t="s">
        <v>13</v>
      </c>
      <c r="D415" s="58" t="s">
        <v>217</v>
      </c>
      <c r="E415" s="70"/>
      <c r="F415" s="70"/>
      <c r="G415" s="60"/>
      <c r="H415" s="70">
        <f>SUM(H416:H416)</f>
        <v>33200</v>
      </c>
      <c r="I415" s="70">
        <f>SUM(I416:I416)</f>
        <v>2379</v>
      </c>
      <c r="J415" s="61">
        <f t="shared" si="30"/>
        <v>7.1656626506024095</v>
      </c>
    </row>
    <row r="416" spans="1:10" ht="14.25">
      <c r="A416" s="24"/>
      <c r="B416" s="24"/>
      <c r="C416" s="24">
        <v>4300</v>
      </c>
      <c r="D416" s="21" t="s">
        <v>37</v>
      </c>
      <c r="E416" s="66"/>
      <c r="F416" s="65"/>
      <c r="G416" s="66"/>
      <c r="H416" s="65">
        <v>33200</v>
      </c>
      <c r="I416" s="65">
        <v>2379</v>
      </c>
      <c r="J416" s="66">
        <f t="shared" si="30"/>
        <v>7.1656626506024095</v>
      </c>
    </row>
    <row r="417" spans="1:10" ht="15">
      <c r="A417" s="24"/>
      <c r="B417" s="68">
        <v>90003</v>
      </c>
      <c r="C417" s="69" t="s">
        <v>13</v>
      </c>
      <c r="D417" s="58" t="s">
        <v>218</v>
      </c>
      <c r="E417" s="61"/>
      <c r="F417" s="70"/>
      <c r="G417" s="60"/>
      <c r="H417" s="70">
        <f>SUM(H418:H419)</f>
        <v>104000</v>
      </c>
      <c r="I417" s="70">
        <f>SUM(I418:I419)</f>
        <v>30563.27</v>
      </c>
      <c r="J417" s="61">
        <f t="shared" si="30"/>
        <v>29.387759615384617</v>
      </c>
    </row>
    <row r="418" spans="1:10" ht="15">
      <c r="A418" s="24"/>
      <c r="B418" s="68"/>
      <c r="C418" s="24">
        <v>4210</v>
      </c>
      <c r="D418" s="21" t="s">
        <v>36</v>
      </c>
      <c r="E418" s="61"/>
      <c r="F418" s="70"/>
      <c r="G418" s="60"/>
      <c r="H418" s="65">
        <v>10800</v>
      </c>
      <c r="I418" s="65">
        <v>0</v>
      </c>
      <c r="J418" s="66">
        <f t="shared" si="30"/>
        <v>0</v>
      </c>
    </row>
    <row r="419" spans="1:10" ht="14.25">
      <c r="A419" s="33"/>
      <c r="B419" s="33"/>
      <c r="C419" s="33">
        <v>4300</v>
      </c>
      <c r="D419" s="17" t="s">
        <v>37</v>
      </c>
      <c r="E419" s="41"/>
      <c r="F419" s="40"/>
      <c r="G419" s="41"/>
      <c r="H419" s="40">
        <v>93200</v>
      </c>
      <c r="I419" s="40">
        <v>30563.27</v>
      </c>
      <c r="J419" s="41">
        <f t="shared" si="30"/>
        <v>32.79320815450644</v>
      </c>
    </row>
    <row r="420" spans="1:10" ht="15">
      <c r="A420" s="232"/>
      <c r="B420" s="233">
        <v>90004</v>
      </c>
      <c r="C420" s="233" t="s">
        <v>13</v>
      </c>
      <c r="D420" s="249" t="s">
        <v>219</v>
      </c>
      <c r="E420" s="238">
        <f>SUM(E424)</f>
        <v>297674</v>
      </c>
      <c r="F420" s="238">
        <f>SUM(F424)</f>
        <v>280150</v>
      </c>
      <c r="G420" s="220">
        <f>F420/E420*100</f>
        <v>94.11302297143855</v>
      </c>
      <c r="H420" s="238">
        <f>SUM(H421:H423)</f>
        <v>17000</v>
      </c>
      <c r="I420" s="238">
        <f>SUM(I421:I423)</f>
        <v>2539.92</v>
      </c>
      <c r="J420" s="220">
        <f t="shared" si="30"/>
        <v>14.940705882352942</v>
      </c>
    </row>
    <row r="421" spans="1:10" s="116" customFormat="1" ht="57">
      <c r="A421" s="255"/>
      <c r="B421" s="276"/>
      <c r="C421" s="255">
        <v>2830</v>
      </c>
      <c r="D421" s="291" t="s">
        <v>220</v>
      </c>
      <c r="E421" s="251"/>
      <c r="F421" s="251"/>
      <c r="G421" s="251"/>
      <c r="H421" s="251">
        <v>4000</v>
      </c>
      <c r="I421" s="251">
        <v>0</v>
      </c>
      <c r="J421" s="279">
        <f t="shared" si="30"/>
        <v>0</v>
      </c>
    </row>
    <row r="422" spans="1:10" ht="14.25">
      <c r="A422" s="22"/>
      <c r="B422" s="62"/>
      <c r="C422" s="22">
        <v>4210</v>
      </c>
      <c r="D422" s="20" t="s">
        <v>36</v>
      </c>
      <c r="E422" s="54"/>
      <c r="F422" s="64"/>
      <c r="G422" s="54"/>
      <c r="H422" s="64">
        <v>5000</v>
      </c>
      <c r="I422" s="64">
        <v>379.92</v>
      </c>
      <c r="J422" s="139">
        <f t="shared" si="30"/>
        <v>7.598400000000001</v>
      </c>
    </row>
    <row r="423" spans="1:10" ht="14.25">
      <c r="A423" s="24"/>
      <c r="B423" s="24"/>
      <c r="C423" s="24">
        <v>4300</v>
      </c>
      <c r="D423" s="21" t="s">
        <v>37</v>
      </c>
      <c r="E423" s="66"/>
      <c r="F423" s="65"/>
      <c r="G423" s="66"/>
      <c r="H423" s="65">
        <v>8000</v>
      </c>
      <c r="I423" s="65">
        <v>2160</v>
      </c>
      <c r="J423" s="130">
        <f t="shared" si="30"/>
        <v>27</v>
      </c>
    </row>
    <row r="424" spans="1:10" s="116" customFormat="1" ht="42.75">
      <c r="A424" s="80"/>
      <c r="B424" s="81"/>
      <c r="C424" s="80">
        <v>6298</v>
      </c>
      <c r="D424" s="63" t="s">
        <v>221</v>
      </c>
      <c r="E424" s="115">
        <v>297674</v>
      </c>
      <c r="F424" s="115">
        <v>280150</v>
      </c>
      <c r="G424" s="139">
        <f>F424/E424*100</f>
        <v>94.11302297143855</v>
      </c>
      <c r="H424" s="115"/>
      <c r="I424" s="191"/>
      <c r="J424" s="130"/>
    </row>
    <row r="425" spans="1:10" ht="15">
      <c r="A425" s="24"/>
      <c r="B425" s="68">
        <v>90015</v>
      </c>
      <c r="C425" s="69" t="s">
        <v>13</v>
      </c>
      <c r="D425" s="58" t="s">
        <v>222</v>
      </c>
      <c r="E425" s="70"/>
      <c r="F425" s="70"/>
      <c r="G425" s="60"/>
      <c r="H425" s="70">
        <f>SUM(H426:H429)</f>
        <v>209000</v>
      </c>
      <c r="I425" s="70">
        <f>SUM(I426:I429)</f>
        <v>95990.39</v>
      </c>
      <c r="J425" s="61">
        <f aca="true" t="shared" si="31" ref="J425:J432">I425/H425*100</f>
        <v>45.92841626794259</v>
      </c>
    </row>
    <row r="426" spans="1:10" ht="15">
      <c r="A426" s="24"/>
      <c r="B426" s="68"/>
      <c r="C426" s="24">
        <v>4170</v>
      </c>
      <c r="D426" s="21" t="s">
        <v>51</v>
      </c>
      <c r="E426" s="70"/>
      <c r="F426" s="70"/>
      <c r="G426" s="60"/>
      <c r="H426" s="65">
        <v>3000</v>
      </c>
      <c r="I426" s="65">
        <v>0</v>
      </c>
      <c r="J426" s="66">
        <f t="shared" si="31"/>
        <v>0</v>
      </c>
    </row>
    <row r="427" spans="1:10" ht="14.25">
      <c r="A427" s="24"/>
      <c r="B427" s="24"/>
      <c r="C427" s="24">
        <v>4210</v>
      </c>
      <c r="D427" s="21" t="s">
        <v>36</v>
      </c>
      <c r="E427" s="65"/>
      <c r="F427" s="65"/>
      <c r="G427" s="66"/>
      <c r="H427" s="65">
        <v>6000</v>
      </c>
      <c r="I427" s="65">
        <v>0</v>
      </c>
      <c r="J427" s="66">
        <f t="shared" si="31"/>
        <v>0</v>
      </c>
    </row>
    <row r="428" spans="1:10" ht="14.25">
      <c r="A428" s="24"/>
      <c r="B428" s="24"/>
      <c r="C428" s="24">
        <v>4260</v>
      </c>
      <c r="D428" s="21" t="s">
        <v>59</v>
      </c>
      <c r="E428" s="65"/>
      <c r="F428" s="65"/>
      <c r="G428" s="66"/>
      <c r="H428" s="65">
        <v>110000</v>
      </c>
      <c r="I428" s="65">
        <v>62318.01</v>
      </c>
      <c r="J428" s="66">
        <f t="shared" si="31"/>
        <v>56.65273636363637</v>
      </c>
    </row>
    <row r="429" spans="1:10" ht="14.25">
      <c r="A429" s="24"/>
      <c r="B429" s="24"/>
      <c r="C429" s="24">
        <v>4300</v>
      </c>
      <c r="D429" s="21" t="s">
        <v>37</v>
      </c>
      <c r="E429" s="65"/>
      <c r="F429" s="65"/>
      <c r="G429" s="66"/>
      <c r="H429" s="65">
        <v>90000</v>
      </c>
      <c r="I429" s="65">
        <v>33672.38</v>
      </c>
      <c r="J429" s="66">
        <f t="shared" si="31"/>
        <v>37.413755555555554</v>
      </c>
    </row>
    <row r="430" spans="1:10" s="93" customFormat="1" ht="15">
      <c r="A430" s="69"/>
      <c r="B430" s="69">
        <v>90017</v>
      </c>
      <c r="C430" s="69" t="s">
        <v>13</v>
      </c>
      <c r="D430" s="58" t="s">
        <v>223</v>
      </c>
      <c r="E430" s="70"/>
      <c r="F430" s="70"/>
      <c r="G430" s="61"/>
      <c r="H430" s="70">
        <f>H431</f>
        <v>70000</v>
      </c>
      <c r="I430" s="70">
        <f>I431</f>
        <v>45211.8</v>
      </c>
      <c r="J430" s="61">
        <f t="shared" si="31"/>
        <v>64.58828571428572</v>
      </c>
    </row>
    <row r="431" spans="1:10" s="116" customFormat="1" ht="42.75">
      <c r="A431" s="80"/>
      <c r="B431" s="80"/>
      <c r="C431" s="80">
        <v>6210</v>
      </c>
      <c r="D431" s="63" t="s">
        <v>224</v>
      </c>
      <c r="E431" s="115"/>
      <c r="F431" s="115"/>
      <c r="G431" s="130"/>
      <c r="H431" s="115">
        <v>70000</v>
      </c>
      <c r="I431" s="115">
        <v>45211.8</v>
      </c>
      <c r="J431" s="66">
        <f t="shared" si="31"/>
        <v>64.58828571428572</v>
      </c>
    </row>
    <row r="432" spans="1:10" ht="45">
      <c r="A432" s="22"/>
      <c r="B432" s="56">
        <v>90019</v>
      </c>
      <c r="C432" s="57" t="s">
        <v>13</v>
      </c>
      <c r="D432" s="192" t="s">
        <v>225</v>
      </c>
      <c r="E432" s="59">
        <f>SUM(E433:E435)</f>
        <v>30325</v>
      </c>
      <c r="F432" s="59">
        <f>SUM(F433:F435)</f>
        <v>10753.01</v>
      </c>
      <c r="G432" s="140">
        <f>F432/E432*100</f>
        <v>35.459225061830175</v>
      </c>
      <c r="H432" s="59">
        <f>SUM(H436:H438)</f>
        <v>30000</v>
      </c>
      <c r="I432" s="59">
        <f>SUM(I436:I438)</f>
        <v>11765.11</v>
      </c>
      <c r="J432" s="60">
        <f t="shared" si="31"/>
        <v>39.21703333333333</v>
      </c>
    </row>
    <row r="433" spans="1:10" s="116" customFormat="1" ht="28.5">
      <c r="A433" s="162"/>
      <c r="B433" s="193"/>
      <c r="C433" s="162" t="s">
        <v>226</v>
      </c>
      <c r="D433" s="109" t="s">
        <v>227</v>
      </c>
      <c r="E433" s="163">
        <v>325</v>
      </c>
      <c r="F433" s="163">
        <v>325.08</v>
      </c>
      <c r="G433" s="139">
        <f>F433/E433*100</f>
        <v>100.02461538461537</v>
      </c>
      <c r="H433" s="163"/>
      <c r="I433" s="163"/>
      <c r="J433" s="139"/>
    </row>
    <row r="434" spans="1:10" s="116" customFormat="1" ht="28.5">
      <c r="A434" s="162"/>
      <c r="B434" s="193"/>
      <c r="C434" s="162" t="s">
        <v>228</v>
      </c>
      <c r="D434" s="109" t="s">
        <v>229</v>
      </c>
      <c r="E434" s="163">
        <v>30000</v>
      </c>
      <c r="F434" s="163">
        <v>10421.57</v>
      </c>
      <c r="G434" s="139">
        <f>F434/E434*100</f>
        <v>34.738566666666664</v>
      </c>
      <c r="H434" s="163"/>
      <c r="I434" s="163"/>
      <c r="J434" s="139"/>
    </row>
    <row r="435" spans="1:10" s="116" customFormat="1" ht="14.25">
      <c r="A435" s="162"/>
      <c r="B435" s="193"/>
      <c r="C435" s="162" t="s">
        <v>17</v>
      </c>
      <c r="D435" s="109" t="s">
        <v>18</v>
      </c>
      <c r="E435" s="163">
        <v>0</v>
      </c>
      <c r="F435" s="163">
        <v>6.36</v>
      </c>
      <c r="G435" s="139">
        <v>0</v>
      </c>
      <c r="H435" s="163"/>
      <c r="I435" s="163"/>
      <c r="J435" s="139"/>
    </row>
    <row r="436" spans="1:10" s="116" customFormat="1" ht="14.25">
      <c r="A436" s="162"/>
      <c r="B436" s="193"/>
      <c r="C436" s="162">
        <v>4210</v>
      </c>
      <c r="D436" s="21" t="s">
        <v>36</v>
      </c>
      <c r="E436" s="163"/>
      <c r="F436" s="163"/>
      <c r="G436" s="139"/>
      <c r="H436" s="163">
        <v>6000</v>
      </c>
      <c r="I436" s="163">
        <v>958.11</v>
      </c>
      <c r="J436" s="139">
        <f aca="true" t="shared" si="32" ref="J436:J451">I436/H436*100</f>
        <v>15.968499999999999</v>
      </c>
    </row>
    <row r="437" spans="1:10" s="116" customFormat="1" ht="14.25">
      <c r="A437" s="162"/>
      <c r="B437" s="193"/>
      <c r="C437" s="162">
        <v>4300</v>
      </c>
      <c r="D437" s="21" t="s">
        <v>37</v>
      </c>
      <c r="E437" s="163"/>
      <c r="F437" s="163"/>
      <c r="G437" s="139"/>
      <c r="H437" s="163">
        <v>6000</v>
      </c>
      <c r="I437" s="163">
        <v>702</v>
      </c>
      <c r="J437" s="139">
        <f t="shared" si="32"/>
        <v>11.700000000000001</v>
      </c>
    </row>
    <row r="438" spans="1:10" s="116" customFormat="1" ht="14.25">
      <c r="A438" s="162"/>
      <c r="B438" s="193"/>
      <c r="C438" s="162">
        <v>4430</v>
      </c>
      <c r="D438" s="21" t="s">
        <v>38</v>
      </c>
      <c r="E438" s="163"/>
      <c r="F438" s="163"/>
      <c r="G438" s="139"/>
      <c r="H438" s="163">
        <v>18000</v>
      </c>
      <c r="I438" s="163">
        <v>10105</v>
      </c>
      <c r="J438" s="139">
        <f t="shared" si="32"/>
        <v>56.13888888888889</v>
      </c>
    </row>
    <row r="439" spans="1:10" ht="15">
      <c r="A439" s="33"/>
      <c r="B439" s="34">
        <v>90095</v>
      </c>
      <c r="C439" s="35" t="s">
        <v>13</v>
      </c>
      <c r="D439" s="36" t="s">
        <v>105</v>
      </c>
      <c r="E439" s="37"/>
      <c r="F439" s="37"/>
      <c r="G439" s="106"/>
      <c r="H439" s="37">
        <f>SUM(H440:H442)</f>
        <v>8300</v>
      </c>
      <c r="I439" s="37">
        <f>SUM(I440:I442)</f>
        <v>3720.26</v>
      </c>
      <c r="J439" s="38">
        <f t="shared" si="32"/>
        <v>44.82240963855422</v>
      </c>
    </row>
    <row r="440" spans="1:10" ht="15">
      <c r="A440" s="232"/>
      <c r="B440" s="232"/>
      <c r="C440" s="232">
        <v>4210</v>
      </c>
      <c r="D440" s="253" t="s">
        <v>36</v>
      </c>
      <c r="E440" s="222"/>
      <c r="F440" s="222"/>
      <c r="G440" s="220"/>
      <c r="H440" s="222">
        <v>1800</v>
      </c>
      <c r="I440" s="222">
        <v>765.43</v>
      </c>
      <c r="J440" s="221">
        <f t="shared" si="32"/>
        <v>42.52388888888889</v>
      </c>
    </row>
    <row r="441" spans="1:10" ht="15">
      <c r="A441" s="232"/>
      <c r="B441" s="232"/>
      <c r="C441" s="232">
        <v>4260</v>
      </c>
      <c r="D441" s="253" t="s">
        <v>59</v>
      </c>
      <c r="E441" s="222"/>
      <c r="F441" s="222"/>
      <c r="G441" s="220"/>
      <c r="H441" s="222">
        <v>2000</v>
      </c>
      <c r="I441" s="237">
        <v>378.33</v>
      </c>
      <c r="J441" s="221">
        <f t="shared" si="32"/>
        <v>18.9165</v>
      </c>
    </row>
    <row r="442" spans="1:10" ht="15">
      <c r="A442" s="22"/>
      <c r="B442" s="22"/>
      <c r="C442" s="22">
        <v>4300</v>
      </c>
      <c r="D442" s="20" t="s">
        <v>37</v>
      </c>
      <c r="E442" s="64"/>
      <c r="F442" s="64"/>
      <c r="G442" s="60"/>
      <c r="H442" s="64">
        <v>4500</v>
      </c>
      <c r="I442" s="64">
        <v>2576.5</v>
      </c>
      <c r="J442" s="54">
        <f t="shared" si="32"/>
        <v>57.25555555555556</v>
      </c>
    </row>
    <row r="443" spans="1:10" s="32" customFormat="1" ht="15">
      <c r="A443" s="83">
        <v>921</v>
      </c>
      <c r="B443" s="84"/>
      <c r="C443" s="83" t="s">
        <v>13</v>
      </c>
      <c r="D443" s="85" t="s">
        <v>230</v>
      </c>
      <c r="E443" s="86"/>
      <c r="F443" s="86"/>
      <c r="G443" s="187"/>
      <c r="H443" s="86">
        <f>H444+H446+H448</f>
        <v>544900</v>
      </c>
      <c r="I443" s="86">
        <f>I444+I446+I448</f>
        <v>265400</v>
      </c>
      <c r="J443" s="88">
        <f t="shared" si="32"/>
        <v>48.70618462103138</v>
      </c>
    </row>
    <row r="444" spans="1:10" ht="15">
      <c r="A444" s="232"/>
      <c r="B444" s="233">
        <v>92105</v>
      </c>
      <c r="C444" s="233" t="s">
        <v>13</v>
      </c>
      <c r="D444" s="249" t="s">
        <v>231</v>
      </c>
      <c r="E444" s="238"/>
      <c r="F444" s="238"/>
      <c r="G444" s="220"/>
      <c r="H444" s="238">
        <f>SUM(H445:H445)</f>
        <v>15500</v>
      </c>
      <c r="I444" s="238">
        <f>SUM(I445:I445)</f>
        <v>0</v>
      </c>
      <c r="J444" s="220">
        <f t="shared" si="32"/>
        <v>0</v>
      </c>
    </row>
    <row r="445" spans="1:10" s="116" customFormat="1" ht="57">
      <c r="A445" s="255"/>
      <c r="B445" s="255"/>
      <c r="C445" s="255">
        <v>2830</v>
      </c>
      <c r="D445" s="228" t="s">
        <v>220</v>
      </c>
      <c r="E445" s="279"/>
      <c r="F445" s="251"/>
      <c r="G445" s="277"/>
      <c r="H445" s="251">
        <v>15500</v>
      </c>
      <c r="I445" s="251">
        <v>0</v>
      </c>
      <c r="J445" s="279">
        <f t="shared" si="32"/>
        <v>0</v>
      </c>
    </row>
    <row r="446" spans="1:10" ht="15">
      <c r="A446" s="57"/>
      <c r="B446" s="57">
        <v>92109</v>
      </c>
      <c r="C446" s="57" t="s">
        <v>13</v>
      </c>
      <c r="D446" s="177" t="s">
        <v>232</v>
      </c>
      <c r="E446" s="60"/>
      <c r="F446" s="59"/>
      <c r="G446" s="60"/>
      <c r="H446" s="59">
        <f>H447</f>
        <v>456400</v>
      </c>
      <c r="I446" s="59">
        <f>I447</f>
        <v>228400</v>
      </c>
      <c r="J446" s="60">
        <f t="shared" si="32"/>
        <v>50.04382120946538</v>
      </c>
    </row>
    <row r="447" spans="1:10" s="116" customFormat="1" ht="28.5">
      <c r="A447" s="80"/>
      <c r="B447" s="80"/>
      <c r="C447" s="80">
        <v>2480</v>
      </c>
      <c r="D447" s="63" t="s">
        <v>233</v>
      </c>
      <c r="E447" s="130"/>
      <c r="F447" s="115"/>
      <c r="G447" s="131"/>
      <c r="H447" s="115">
        <v>456400</v>
      </c>
      <c r="I447" s="115">
        <v>228400</v>
      </c>
      <c r="J447" s="66">
        <f t="shared" si="32"/>
        <v>50.04382120946538</v>
      </c>
    </row>
    <row r="448" spans="1:10" s="116" customFormat="1" ht="15">
      <c r="A448" s="80"/>
      <c r="B448" s="167">
        <v>92116</v>
      </c>
      <c r="C448" s="167" t="s">
        <v>13</v>
      </c>
      <c r="D448" s="159" t="s">
        <v>234</v>
      </c>
      <c r="E448" s="131"/>
      <c r="F448" s="118"/>
      <c r="G448" s="131"/>
      <c r="H448" s="118">
        <f>H449</f>
        <v>73000</v>
      </c>
      <c r="I448" s="118">
        <f>I449</f>
        <v>37000</v>
      </c>
      <c r="J448" s="131">
        <f t="shared" si="32"/>
        <v>50.68493150684932</v>
      </c>
    </row>
    <row r="449" spans="1:10" s="116" customFormat="1" ht="33.75" customHeight="1">
      <c r="A449" s="80"/>
      <c r="B449" s="80"/>
      <c r="C449" s="80">
        <v>2480</v>
      </c>
      <c r="D449" s="63" t="s">
        <v>233</v>
      </c>
      <c r="E449" s="130"/>
      <c r="F449" s="115"/>
      <c r="G449" s="131"/>
      <c r="H449" s="115">
        <v>73000</v>
      </c>
      <c r="I449" s="115">
        <v>37000</v>
      </c>
      <c r="J449" s="130">
        <f t="shared" si="32"/>
        <v>50.68493150684932</v>
      </c>
    </row>
    <row r="450" spans="1:10" s="110" customFormat="1" ht="20.25" customHeight="1">
      <c r="A450" s="25">
        <v>926</v>
      </c>
      <c r="B450" s="194"/>
      <c r="C450" s="25" t="s">
        <v>13</v>
      </c>
      <c r="D450" s="76" t="s">
        <v>235</v>
      </c>
      <c r="E450" s="31">
        <f>E451</f>
        <v>178437</v>
      </c>
      <c r="F450" s="77">
        <f>F451</f>
        <v>178437</v>
      </c>
      <c r="G450" s="31">
        <f>G451</f>
        <v>100</v>
      </c>
      <c r="H450" s="77">
        <f>H451+H461</f>
        <v>161281</v>
      </c>
      <c r="I450" s="77">
        <f>I451+I461</f>
        <v>61391.73999999999</v>
      </c>
      <c r="J450" s="31">
        <f t="shared" si="32"/>
        <v>38.06507896156398</v>
      </c>
    </row>
    <row r="451" spans="1:10" s="110" customFormat="1" ht="16.5" customHeight="1">
      <c r="A451" s="25"/>
      <c r="B451" s="25">
        <v>92601</v>
      </c>
      <c r="C451" s="25" t="s">
        <v>13</v>
      </c>
      <c r="D451" s="76" t="s">
        <v>236</v>
      </c>
      <c r="E451" s="31">
        <f>SUM(E452)</f>
        <v>178437</v>
      </c>
      <c r="F451" s="77">
        <f>SUM(F452)</f>
        <v>178437</v>
      </c>
      <c r="G451" s="31">
        <f>F451/E451*100</f>
        <v>100</v>
      </c>
      <c r="H451" s="77">
        <f>SUM(H453:H460)</f>
        <v>80781</v>
      </c>
      <c r="I451" s="77">
        <f>SUM(I453:I460)</f>
        <v>19115.37</v>
      </c>
      <c r="J451" s="31">
        <f t="shared" si="32"/>
        <v>23.66320050506926</v>
      </c>
    </row>
    <row r="452" spans="1:10" s="110" customFormat="1" ht="41.25" customHeight="1">
      <c r="A452" s="194"/>
      <c r="B452" s="194"/>
      <c r="C452" s="194">
        <v>6298</v>
      </c>
      <c r="D452" s="63" t="s">
        <v>221</v>
      </c>
      <c r="E452" s="195">
        <v>178437</v>
      </c>
      <c r="F452" s="169">
        <v>178437</v>
      </c>
      <c r="G452" s="195">
        <f>F452/E452*100</f>
        <v>100</v>
      </c>
      <c r="H452" s="169"/>
      <c r="I452" s="169"/>
      <c r="J452" s="195"/>
    </row>
    <row r="453" spans="1:10" s="110" customFormat="1" ht="16.5" customHeight="1">
      <c r="A453" s="194"/>
      <c r="B453" s="194"/>
      <c r="C453" s="194">
        <v>4110</v>
      </c>
      <c r="D453" s="21" t="s">
        <v>81</v>
      </c>
      <c r="E453" s="195"/>
      <c r="F453" s="169"/>
      <c r="G453" s="195"/>
      <c r="H453" s="169">
        <v>2507</v>
      </c>
      <c r="I453" s="169">
        <v>455.7</v>
      </c>
      <c r="J453" s="195">
        <f aca="true" t="shared" si="33" ref="J453:J460">I453/H453*100</f>
        <v>18.177104108496213</v>
      </c>
    </row>
    <row r="454" spans="1:10" s="110" customFormat="1" ht="16.5" customHeight="1">
      <c r="A454" s="194"/>
      <c r="B454" s="194"/>
      <c r="C454" s="194">
        <v>4120</v>
      </c>
      <c r="D454" s="21" t="s">
        <v>82</v>
      </c>
      <c r="E454" s="195"/>
      <c r="F454" s="169"/>
      <c r="G454" s="195"/>
      <c r="H454" s="169">
        <v>405</v>
      </c>
      <c r="I454" s="169">
        <v>0</v>
      </c>
      <c r="J454" s="195">
        <f t="shared" si="33"/>
        <v>0</v>
      </c>
    </row>
    <row r="455" spans="1:10" s="110" customFormat="1" ht="16.5" customHeight="1">
      <c r="A455" s="194"/>
      <c r="B455" s="194"/>
      <c r="C455" s="194">
        <v>4170</v>
      </c>
      <c r="D455" s="21" t="s">
        <v>51</v>
      </c>
      <c r="E455" s="195"/>
      <c r="F455" s="169"/>
      <c r="G455" s="195"/>
      <c r="H455" s="169">
        <v>27000</v>
      </c>
      <c r="I455" s="169">
        <v>4500</v>
      </c>
      <c r="J455" s="195">
        <f t="shared" si="33"/>
        <v>16.666666666666664</v>
      </c>
    </row>
    <row r="456" spans="1:10" s="110" customFormat="1" ht="16.5" customHeight="1">
      <c r="A456" s="194"/>
      <c r="B456" s="194"/>
      <c r="C456" s="194">
        <v>4210</v>
      </c>
      <c r="D456" s="21" t="s">
        <v>36</v>
      </c>
      <c r="E456" s="195"/>
      <c r="F456" s="169"/>
      <c r="G456" s="195"/>
      <c r="H456" s="169">
        <v>17083</v>
      </c>
      <c r="I456" s="169">
        <v>6694.51</v>
      </c>
      <c r="J456" s="195">
        <f t="shared" si="33"/>
        <v>39.18814025639525</v>
      </c>
    </row>
    <row r="457" spans="1:10" s="110" customFormat="1" ht="16.5" customHeight="1">
      <c r="A457" s="194"/>
      <c r="B457" s="194"/>
      <c r="C457" s="194">
        <v>4260</v>
      </c>
      <c r="D457" s="21" t="s">
        <v>59</v>
      </c>
      <c r="E457" s="195"/>
      <c r="F457" s="169"/>
      <c r="G457" s="195"/>
      <c r="H457" s="169">
        <v>23000</v>
      </c>
      <c r="I457" s="169">
        <v>431.06</v>
      </c>
      <c r="J457" s="195">
        <f t="shared" si="33"/>
        <v>1.874173913043478</v>
      </c>
    </row>
    <row r="458" spans="1:10" s="110" customFormat="1" ht="16.5" customHeight="1">
      <c r="A458" s="194"/>
      <c r="B458" s="194"/>
      <c r="C458" s="194">
        <v>4300</v>
      </c>
      <c r="D458" s="21" t="s">
        <v>37</v>
      </c>
      <c r="E458" s="195"/>
      <c r="F458" s="169"/>
      <c r="G458" s="195"/>
      <c r="H458" s="169">
        <v>4200</v>
      </c>
      <c r="I458" s="169">
        <v>849.1</v>
      </c>
      <c r="J458" s="195">
        <f t="shared" si="33"/>
        <v>20.216666666666665</v>
      </c>
    </row>
    <row r="459" spans="1:10" s="110" customFormat="1" ht="16.5" customHeight="1">
      <c r="A459" s="194"/>
      <c r="B459" s="194"/>
      <c r="C459" s="194">
        <v>4440</v>
      </c>
      <c r="D459" s="21" t="s">
        <v>38</v>
      </c>
      <c r="E459" s="195"/>
      <c r="F459" s="169"/>
      <c r="G459" s="195"/>
      <c r="H459" s="169">
        <v>1086</v>
      </c>
      <c r="I459" s="169">
        <v>815</v>
      </c>
      <c r="J459" s="195">
        <f t="shared" si="33"/>
        <v>75.04604051565377</v>
      </c>
    </row>
    <row r="460" spans="1:10" s="110" customFormat="1" ht="17.25" customHeight="1">
      <c r="A460" s="25"/>
      <c r="B460" s="194"/>
      <c r="C460" s="194">
        <v>6050</v>
      </c>
      <c r="D460" s="196" t="s">
        <v>23</v>
      </c>
      <c r="E460" s="31"/>
      <c r="F460" s="77"/>
      <c r="G460" s="31"/>
      <c r="H460" s="169">
        <v>5500</v>
      </c>
      <c r="I460" s="169">
        <v>5370</v>
      </c>
      <c r="J460" s="195">
        <f t="shared" si="33"/>
        <v>97.63636363636363</v>
      </c>
    </row>
    <row r="461" spans="1:10" ht="20.25" customHeight="1">
      <c r="A461" s="24"/>
      <c r="B461" s="69">
        <v>92605</v>
      </c>
      <c r="C461" s="69" t="s">
        <v>13</v>
      </c>
      <c r="D461" s="58" t="s">
        <v>237</v>
      </c>
      <c r="E461" s="61"/>
      <c r="F461" s="70"/>
      <c r="G461" s="61"/>
      <c r="H461" s="70">
        <f>SUM(H462:H464)</f>
        <v>80500</v>
      </c>
      <c r="I461" s="70">
        <f>SUM(I462:I464)</f>
        <v>42276.369999999995</v>
      </c>
      <c r="J461" s="61">
        <f>I461/H461*100</f>
        <v>52.51722981366459</v>
      </c>
    </row>
    <row r="462" spans="1:10" s="116" customFormat="1" ht="61.5" customHeight="1">
      <c r="A462" s="112"/>
      <c r="B462" s="80"/>
      <c r="C462" s="80">
        <v>2830</v>
      </c>
      <c r="D462" s="63" t="s">
        <v>220</v>
      </c>
      <c r="E462" s="130"/>
      <c r="F462" s="115"/>
      <c r="G462" s="131"/>
      <c r="H462" s="115">
        <v>70500</v>
      </c>
      <c r="I462" s="115">
        <v>39683.2</v>
      </c>
      <c r="J462" s="66">
        <f>I462/H462*100</f>
        <v>56.288226950354606</v>
      </c>
    </row>
    <row r="463" spans="1:10" ht="18.75" customHeight="1">
      <c r="A463" s="24"/>
      <c r="B463" s="23"/>
      <c r="C463" s="24">
        <v>4210</v>
      </c>
      <c r="D463" s="21" t="s">
        <v>36</v>
      </c>
      <c r="E463" s="66"/>
      <c r="F463" s="65"/>
      <c r="G463" s="60"/>
      <c r="H463" s="65">
        <v>5000</v>
      </c>
      <c r="I463" s="65">
        <v>978.17</v>
      </c>
      <c r="J463" s="66">
        <f>I463/H463*100</f>
        <v>19.5634</v>
      </c>
    </row>
    <row r="464" spans="1:10" ht="18" customHeight="1">
      <c r="A464" s="33"/>
      <c r="B464" s="39"/>
      <c r="C464" s="33">
        <v>4300</v>
      </c>
      <c r="D464" s="17" t="s">
        <v>37</v>
      </c>
      <c r="E464" s="41"/>
      <c r="F464" s="40"/>
      <c r="G464" s="106"/>
      <c r="H464" s="40">
        <v>5000</v>
      </c>
      <c r="I464" s="40">
        <v>1615</v>
      </c>
      <c r="J464" s="41">
        <f>I464/H464*100</f>
        <v>32.300000000000004</v>
      </c>
    </row>
    <row r="465" spans="1:10" s="93" customFormat="1" ht="21" customHeight="1">
      <c r="A465" s="253"/>
      <c r="B465" s="249"/>
      <c r="C465" s="249"/>
      <c r="D465" s="249" t="s">
        <v>238</v>
      </c>
      <c r="E465" s="238">
        <f>E7+E25+E28+E41+E76+E134+E148+E174+E209+E224+E312+E388+E399+E412+E450</f>
        <v>15213959.53</v>
      </c>
      <c r="F465" s="238">
        <f>F7+F25+F28+F41+F76+F134+F148+F174+F209+F224+F312+F388+F399+F412+F450</f>
        <v>8058089.27</v>
      </c>
      <c r="G465" s="220">
        <f>F465/E465*100</f>
        <v>52.96510256985021</v>
      </c>
      <c r="H465" s="238">
        <f>H7+H28+H41+H56+H70+H76+H134+H148+H174+H206+H209+H224+H300+H312+H388+H399+H412+H443+H450</f>
        <v>17253159.53</v>
      </c>
      <c r="I465" s="238">
        <f>I7+I28+I41+I70+I76+I134+I148+I174+I206+I209+I224+I300+I312+I388+I399+I412+I443+I450</f>
        <v>7650203.599999999</v>
      </c>
      <c r="J465" s="220">
        <f>I465/H465*100</f>
        <v>44.34088484893293</v>
      </c>
    </row>
    <row r="466" spans="1:10" s="93" customFormat="1" ht="21" customHeight="1">
      <c r="A466" s="6"/>
      <c r="B466" s="11"/>
      <c r="C466" s="11"/>
      <c r="D466" s="11"/>
      <c r="E466" s="197"/>
      <c r="F466" s="197"/>
      <c r="G466" s="198"/>
      <c r="H466" s="197"/>
      <c r="I466" s="197"/>
      <c r="J466" s="198"/>
    </row>
    <row r="467" spans="1:10" ht="23.25" customHeight="1">
      <c r="A467" s="21"/>
      <c r="B467" s="21"/>
      <c r="C467" s="58" t="s">
        <v>239</v>
      </c>
      <c r="D467" s="58"/>
      <c r="E467" s="199">
        <f>E468+E502</f>
        <v>15213959.53</v>
      </c>
      <c r="F467" s="199">
        <f>F468+F502</f>
        <v>8059383.54</v>
      </c>
      <c r="G467" s="61">
        <f aca="true" t="shared" si="34" ref="G467:G473">F467/E467*100</f>
        <v>52.97360969120444</v>
      </c>
      <c r="H467" s="21"/>
      <c r="I467" s="21"/>
      <c r="J467" s="21"/>
    </row>
    <row r="468" spans="1:10" ht="15">
      <c r="A468" s="21"/>
      <c r="B468" s="196"/>
      <c r="C468" s="58" t="s">
        <v>240</v>
      </c>
      <c r="D468" s="58" t="s">
        <v>241</v>
      </c>
      <c r="E468" s="199">
        <v>13145234.36</v>
      </c>
      <c r="F468" s="199">
        <v>7551101.73</v>
      </c>
      <c r="G468" s="61">
        <f t="shared" si="34"/>
        <v>57.44364477043832</v>
      </c>
      <c r="H468" s="21"/>
      <c r="I468" s="21"/>
      <c r="J468" s="21"/>
    </row>
    <row r="469" spans="1:10" ht="15">
      <c r="A469" s="21"/>
      <c r="B469" s="21"/>
      <c r="C469" s="58" t="s">
        <v>242</v>
      </c>
      <c r="D469" s="58" t="s">
        <v>243</v>
      </c>
      <c r="E469" s="199">
        <f>E470+E471+E472+E473+E474+E475+E476+E477+E478+E479</f>
        <v>4392182</v>
      </c>
      <c r="F469" s="199">
        <f>F470+F471+F472+F473+F474+F475+F476+F477+F478+F479</f>
        <v>2134990.9399999995</v>
      </c>
      <c r="G469" s="60">
        <f t="shared" si="34"/>
        <v>48.60889052411761</v>
      </c>
      <c r="H469" s="21"/>
      <c r="I469" s="21"/>
      <c r="J469" s="21"/>
    </row>
    <row r="470" spans="1:10" ht="14.25">
      <c r="A470" s="21"/>
      <c r="B470" s="21"/>
      <c r="C470" s="21" t="s">
        <v>125</v>
      </c>
      <c r="D470" s="21" t="s">
        <v>126</v>
      </c>
      <c r="E470" s="65">
        <v>1852000</v>
      </c>
      <c r="F470" s="65">
        <v>930597.31</v>
      </c>
      <c r="G470" s="66">
        <f t="shared" si="34"/>
        <v>50.248234881209505</v>
      </c>
      <c r="H470" s="21"/>
      <c r="I470" s="21"/>
      <c r="J470" s="21"/>
    </row>
    <row r="471" spans="1:10" ht="14.25">
      <c r="A471" s="21"/>
      <c r="B471" s="21"/>
      <c r="C471" s="21" t="s">
        <v>127</v>
      </c>
      <c r="D471" s="21" t="s">
        <v>128</v>
      </c>
      <c r="E471" s="65">
        <v>472000</v>
      </c>
      <c r="F471" s="65">
        <v>282864.11</v>
      </c>
      <c r="G471" s="54">
        <f t="shared" si="34"/>
        <v>59.928836864406776</v>
      </c>
      <c r="H471" s="21"/>
      <c r="I471" s="21"/>
      <c r="J471" s="21"/>
    </row>
    <row r="472" spans="1:21" ht="14.25">
      <c r="A472" s="21"/>
      <c r="B472" s="21"/>
      <c r="C472" s="21" t="s">
        <v>129</v>
      </c>
      <c r="D472" s="21" t="s">
        <v>130</v>
      </c>
      <c r="E472" s="65">
        <v>119700</v>
      </c>
      <c r="F472" s="65">
        <v>66679.25</v>
      </c>
      <c r="G472" s="66">
        <f t="shared" si="34"/>
        <v>55.70530492898914</v>
      </c>
      <c r="H472" s="21"/>
      <c r="I472" s="21"/>
      <c r="J472" s="21"/>
      <c r="U472" s="200">
        <f>E1307+E474</f>
        <v>0</v>
      </c>
    </row>
    <row r="473" spans="1:10" ht="14.25">
      <c r="A473" s="21"/>
      <c r="B473" s="21"/>
      <c r="C473" s="21" t="s">
        <v>131</v>
      </c>
      <c r="D473" s="21" t="s">
        <v>132</v>
      </c>
      <c r="E473" s="65">
        <v>26000</v>
      </c>
      <c r="F473" s="65">
        <v>14244.2</v>
      </c>
      <c r="G473" s="66">
        <f t="shared" si="34"/>
        <v>54.785384615384615</v>
      </c>
      <c r="H473" s="21"/>
      <c r="I473" s="21"/>
      <c r="J473" s="21"/>
    </row>
    <row r="474" spans="1:10" ht="14.25">
      <c r="A474" s="21"/>
      <c r="B474" s="21"/>
      <c r="C474" s="21" t="s">
        <v>122</v>
      </c>
      <c r="D474" s="21" t="s">
        <v>244</v>
      </c>
      <c r="E474" s="117">
        <v>0</v>
      </c>
      <c r="F474" s="117">
        <v>682.68</v>
      </c>
      <c r="G474" s="54">
        <v>0</v>
      </c>
      <c r="H474" s="21"/>
      <c r="I474" s="21"/>
      <c r="J474" s="21"/>
    </row>
    <row r="475" spans="1:10" ht="14.25">
      <c r="A475" s="21"/>
      <c r="B475" s="21"/>
      <c r="C475" s="21" t="s">
        <v>141</v>
      </c>
      <c r="D475" s="21" t="s">
        <v>245</v>
      </c>
      <c r="E475" s="117">
        <v>50000</v>
      </c>
      <c r="F475" s="117">
        <v>27230.84</v>
      </c>
      <c r="G475" s="54">
        <f aca="true" t="shared" si="35" ref="G475:G482">F475/E475*100</f>
        <v>54.46168</v>
      </c>
      <c r="H475" s="21"/>
      <c r="I475" s="21"/>
      <c r="J475" s="21"/>
    </row>
    <row r="476" spans="1:10" ht="14.25">
      <c r="A476" s="21"/>
      <c r="B476" s="21"/>
      <c r="C476" s="21" t="s">
        <v>147</v>
      </c>
      <c r="D476" s="21" t="s">
        <v>246</v>
      </c>
      <c r="E476" s="117">
        <v>20000</v>
      </c>
      <c r="F476" s="117">
        <v>2595.67</v>
      </c>
      <c r="G476" s="54">
        <f t="shared" si="35"/>
        <v>12.978349999999999</v>
      </c>
      <c r="H476" s="21"/>
      <c r="I476" s="21"/>
      <c r="J476" s="21"/>
    </row>
    <row r="477" spans="1:10" ht="14.25">
      <c r="A477" s="21"/>
      <c r="B477" s="21"/>
      <c r="C477" s="21" t="s">
        <v>88</v>
      </c>
      <c r="D477" s="21" t="s">
        <v>247</v>
      </c>
      <c r="E477" s="117">
        <v>10000</v>
      </c>
      <c r="F477" s="117">
        <v>7891.5</v>
      </c>
      <c r="G477" s="54">
        <f t="shared" si="35"/>
        <v>78.915</v>
      </c>
      <c r="H477" s="21"/>
      <c r="I477" s="21"/>
      <c r="J477" s="21"/>
    </row>
    <row r="478" spans="1:10" ht="14.25">
      <c r="A478" s="21"/>
      <c r="B478" s="21"/>
      <c r="C478" s="21" t="s">
        <v>152</v>
      </c>
      <c r="D478" s="21" t="s">
        <v>153</v>
      </c>
      <c r="E478" s="117">
        <v>35000</v>
      </c>
      <c r="F478" s="117">
        <v>27861.38</v>
      </c>
      <c r="G478" s="54">
        <f t="shared" si="35"/>
        <v>79.60394285714287</v>
      </c>
      <c r="H478" s="21"/>
      <c r="I478" s="21"/>
      <c r="J478" s="21"/>
    </row>
    <row r="479" spans="1:10" ht="14.25">
      <c r="A479" s="21"/>
      <c r="B479" s="21"/>
      <c r="C479" s="21" t="s">
        <v>150</v>
      </c>
      <c r="D479" s="21" t="s">
        <v>151</v>
      </c>
      <c r="E479" s="117">
        <v>1807482</v>
      </c>
      <c r="F479" s="117">
        <v>774344</v>
      </c>
      <c r="G479" s="54">
        <f t="shared" si="35"/>
        <v>42.84103520809612</v>
      </c>
      <c r="H479" s="21"/>
      <c r="I479" s="21"/>
      <c r="J479" s="21"/>
    </row>
    <row r="480" spans="1:10" ht="15">
      <c r="A480" s="21"/>
      <c r="B480" s="21"/>
      <c r="C480" s="58" t="s">
        <v>248</v>
      </c>
      <c r="D480" s="58" t="s">
        <v>249</v>
      </c>
      <c r="E480" s="199">
        <f>E481+E482</f>
        <v>223840</v>
      </c>
      <c r="F480" s="199">
        <f>F481+F482</f>
        <v>103142.66</v>
      </c>
      <c r="G480" s="60">
        <f t="shared" si="35"/>
        <v>46.07874374553253</v>
      </c>
      <c r="H480" s="21"/>
      <c r="I480" s="21"/>
      <c r="J480" s="21"/>
    </row>
    <row r="481" spans="1:10" ht="28.5">
      <c r="A481" s="21"/>
      <c r="B481" s="21"/>
      <c r="C481" s="21" t="s">
        <v>250</v>
      </c>
      <c r="D481" s="63" t="s">
        <v>62</v>
      </c>
      <c r="E481" s="201">
        <v>107720</v>
      </c>
      <c r="F481" s="201">
        <v>51150.49</v>
      </c>
      <c r="G481" s="202">
        <f t="shared" si="35"/>
        <v>47.48467322688452</v>
      </c>
      <c r="H481" s="21"/>
      <c r="I481" s="21"/>
      <c r="J481" s="21"/>
    </row>
    <row r="482" spans="1:10" ht="42.75">
      <c r="A482" s="21"/>
      <c r="B482" s="21"/>
      <c r="C482" s="21" t="s">
        <v>251</v>
      </c>
      <c r="D482" s="63" t="s">
        <v>252</v>
      </c>
      <c r="E482" s="201">
        <v>116120</v>
      </c>
      <c r="F482" s="201">
        <v>51992.17</v>
      </c>
      <c r="G482" s="202">
        <f t="shared" si="35"/>
        <v>44.774517740268685</v>
      </c>
      <c r="H482" s="21"/>
      <c r="I482" s="21"/>
      <c r="J482" s="21"/>
    </row>
    <row r="483" spans="1:10" ht="14.25">
      <c r="A483" s="21"/>
      <c r="B483" s="21"/>
      <c r="C483" s="21"/>
      <c r="D483" s="21"/>
      <c r="E483" s="201"/>
      <c r="F483" s="201"/>
      <c r="G483" s="203"/>
      <c r="H483" s="21"/>
      <c r="I483" s="21"/>
      <c r="J483" s="21"/>
    </row>
    <row r="484" spans="1:10" s="93" customFormat="1" ht="15">
      <c r="A484" s="58"/>
      <c r="B484" s="25"/>
      <c r="C484" s="58" t="s">
        <v>253</v>
      </c>
      <c r="D484" s="58" t="s">
        <v>254</v>
      </c>
      <c r="E484" s="204">
        <v>76605</v>
      </c>
      <c r="F484" s="204">
        <v>44839.96</v>
      </c>
      <c r="G484" s="205">
        <f>F484/E484*100</f>
        <v>58.53398603224333</v>
      </c>
      <c r="H484" s="58"/>
      <c r="I484" s="58"/>
      <c r="J484" s="58"/>
    </row>
    <row r="485" spans="1:10" ht="15">
      <c r="A485" s="21"/>
      <c r="B485" s="21"/>
      <c r="C485" s="58" t="s">
        <v>255</v>
      </c>
      <c r="D485" s="58" t="s">
        <v>256</v>
      </c>
      <c r="E485" s="204">
        <v>301734</v>
      </c>
      <c r="F485" s="204">
        <v>205758.17</v>
      </c>
      <c r="G485" s="205">
        <f>F485/E485*100</f>
        <v>68.19190744165391</v>
      </c>
      <c r="H485" s="21"/>
      <c r="I485" s="21"/>
      <c r="J485" s="21"/>
    </row>
    <row r="486" spans="1:10" ht="28.5">
      <c r="A486" s="21"/>
      <c r="B486" s="21"/>
      <c r="C486" s="2"/>
      <c r="D486" s="42" t="s">
        <v>257</v>
      </c>
      <c r="E486" s="206">
        <v>70000</v>
      </c>
      <c r="F486" s="207">
        <v>53595.57</v>
      </c>
      <c r="G486" s="203">
        <f>F486/E486*100</f>
        <v>76.5651</v>
      </c>
      <c r="H486" s="19"/>
      <c r="I486" s="21"/>
      <c r="J486" s="21"/>
    </row>
    <row r="487" spans="1:10" s="93" customFormat="1" ht="15">
      <c r="A487" s="58"/>
      <c r="B487" s="58"/>
      <c r="C487" s="58" t="s">
        <v>258</v>
      </c>
      <c r="D487" s="58" t="s">
        <v>259</v>
      </c>
      <c r="E487" s="204">
        <f>E469+E480+E484+E485</f>
        <v>4994361</v>
      </c>
      <c r="F487" s="204">
        <f>F469+F480+F484+F485</f>
        <v>2488731.7299999995</v>
      </c>
      <c r="G487" s="209">
        <f aca="true" t="shared" si="36" ref="G487:G493">F487/E487*100</f>
        <v>49.83083381437584</v>
      </c>
      <c r="H487" s="58"/>
      <c r="I487" s="58"/>
      <c r="J487" s="58"/>
    </row>
    <row r="488" spans="1:10" ht="15">
      <c r="A488" s="21"/>
      <c r="B488" s="21"/>
      <c r="C488" s="58" t="s">
        <v>260</v>
      </c>
      <c r="D488" s="58" t="s">
        <v>261</v>
      </c>
      <c r="E488" s="204">
        <f>E489+E490+E491</f>
        <v>4936976</v>
      </c>
      <c r="F488" s="204">
        <f>F489+F490+F491</f>
        <v>2952548</v>
      </c>
      <c r="G488" s="205">
        <f t="shared" si="36"/>
        <v>59.80478738401806</v>
      </c>
      <c r="H488" s="21"/>
      <c r="I488" s="21"/>
      <c r="J488" s="21"/>
    </row>
    <row r="489" spans="1:10" ht="14.25">
      <c r="A489" s="21"/>
      <c r="B489" s="21"/>
      <c r="C489" s="21"/>
      <c r="D489" s="21" t="s">
        <v>262</v>
      </c>
      <c r="E489" s="201">
        <v>4195210</v>
      </c>
      <c r="F489" s="201">
        <v>2581664</v>
      </c>
      <c r="G489" s="203">
        <f t="shared" si="36"/>
        <v>61.5383735259975</v>
      </c>
      <c r="H489" s="21"/>
      <c r="I489" s="21"/>
      <c r="J489" s="21"/>
    </row>
    <row r="490" spans="1:10" ht="14.25">
      <c r="A490" s="21"/>
      <c r="B490" s="21"/>
      <c r="C490" s="21"/>
      <c r="D490" s="21" t="s">
        <v>263</v>
      </c>
      <c r="E490" s="201">
        <v>695500</v>
      </c>
      <c r="F490" s="201">
        <v>347748</v>
      </c>
      <c r="G490" s="203">
        <f t="shared" si="36"/>
        <v>49.99971243709562</v>
      </c>
      <c r="H490" s="21"/>
      <c r="I490" s="21"/>
      <c r="J490" s="21"/>
    </row>
    <row r="491" spans="1:10" ht="14.25">
      <c r="A491" s="21"/>
      <c r="B491" s="21"/>
      <c r="C491" s="21"/>
      <c r="D491" s="21" t="s">
        <v>264</v>
      </c>
      <c r="E491" s="201">
        <v>46266</v>
      </c>
      <c r="F491" s="201">
        <v>23136</v>
      </c>
      <c r="G491" s="203">
        <f t="shared" si="36"/>
        <v>50.00648424328881</v>
      </c>
      <c r="H491" s="21"/>
      <c r="I491" s="21"/>
      <c r="J491" s="21"/>
    </row>
    <row r="492" spans="1:10" ht="15">
      <c r="A492" s="21"/>
      <c r="B492" s="21"/>
      <c r="C492" s="58" t="s">
        <v>265</v>
      </c>
      <c r="D492" s="58" t="s">
        <v>266</v>
      </c>
      <c r="E492" s="204">
        <f>E493+E495+E497+E499</f>
        <v>3213897.36</v>
      </c>
      <c r="F492" s="204">
        <f>F493+F495+F497+F499</f>
        <v>2109822</v>
      </c>
      <c r="G492" s="205">
        <f t="shared" si="36"/>
        <v>65.64683820518773</v>
      </c>
      <c r="H492" s="21"/>
      <c r="I492" s="21"/>
      <c r="J492" s="21"/>
    </row>
    <row r="493" spans="1:10" ht="14.25">
      <c r="A493" s="21"/>
      <c r="B493" s="21"/>
      <c r="C493" s="21" t="s">
        <v>267</v>
      </c>
      <c r="D493" s="21" t="s">
        <v>268</v>
      </c>
      <c r="E493" s="201">
        <v>501358</v>
      </c>
      <c r="F493" s="201">
        <v>409371</v>
      </c>
      <c r="G493" s="203">
        <f t="shared" si="36"/>
        <v>81.6524319947024</v>
      </c>
      <c r="H493" s="21"/>
      <c r="I493" s="21"/>
      <c r="J493" s="21"/>
    </row>
    <row r="494" spans="1:10" ht="15">
      <c r="A494" s="21"/>
      <c r="B494" s="21"/>
      <c r="C494" s="21"/>
      <c r="D494" s="21" t="s">
        <v>269</v>
      </c>
      <c r="E494" s="208"/>
      <c r="F494" s="208"/>
      <c r="G494" s="209"/>
      <c r="H494" s="21"/>
      <c r="I494" s="21"/>
      <c r="J494" s="21"/>
    </row>
    <row r="495" spans="1:10" ht="14.25">
      <c r="A495" s="21"/>
      <c r="B495" s="21"/>
      <c r="C495" s="21" t="s">
        <v>270</v>
      </c>
      <c r="D495" s="21" t="s">
        <v>271</v>
      </c>
      <c r="E495" s="201">
        <v>2577398.1</v>
      </c>
      <c r="F495" s="201">
        <v>1560809.74</v>
      </c>
      <c r="G495" s="202">
        <f>F495/E495*100</f>
        <v>60.55757315876038</v>
      </c>
      <c r="H495" s="21"/>
      <c r="I495" s="21"/>
      <c r="J495" s="21"/>
    </row>
    <row r="496" spans="1:10" ht="14.25">
      <c r="A496" s="21"/>
      <c r="B496" s="21"/>
      <c r="C496" s="21"/>
      <c r="D496" s="21" t="s">
        <v>272</v>
      </c>
      <c r="E496" s="208"/>
      <c r="F496" s="208"/>
      <c r="G496" s="202"/>
      <c r="H496" s="21"/>
      <c r="I496" s="21"/>
      <c r="J496" s="21"/>
    </row>
    <row r="497" spans="1:10" ht="14.25">
      <c r="A497" s="21"/>
      <c r="B497" s="21"/>
      <c r="C497" s="21" t="s">
        <v>273</v>
      </c>
      <c r="D497" s="21" t="s">
        <v>274</v>
      </c>
      <c r="E497" s="201">
        <v>25000</v>
      </c>
      <c r="F497" s="201">
        <v>29500</v>
      </c>
      <c r="G497" s="202">
        <f>F497/E497*100</f>
        <v>118</v>
      </c>
      <c r="H497" s="21"/>
      <c r="I497" s="21"/>
      <c r="J497" s="21"/>
    </row>
    <row r="498" spans="1:10" ht="14.25">
      <c r="A498" s="21"/>
      <c r="B498" s="21"/>
      <c r="C498" s="21"/>
      <c r="D498" s="21" t="s">
        <v>289</v>
      </c>
      <c r="E498" s="208"/>
      <c r="F498" s="208"/>
      <c r="G498" s="202"/>
      <c r="H498" s="21"/>
      <c r="I498" s="21"/>
      <c r="J498" s="21"/>
    </row>
    <row r="499" spans="1:10" ht="14.25">
      <c r="A499" s="21"/>
      <c r="B499" s="21"/>
      <c r="C499" s="21" t="s">
        <v>275</v>
      </c>
      <c r="D499" s="21" t="s">
        <v>291</v>
      </c>
      <c r="E499" s="201">
        <v>110141.26</v>
      </c>
      <c r="F499" s="201">
        <v>110141.26</v>
      </c>
      <c r="G499" s="202">
        <f>F499/E499*100</f>
        <v>100</v>
      </c>
      <c r="H499" s="21"/>
      <c r="I499" s="21"/>
      <c r="J499" s="21"/>
    </row>
    <row r="500" spans="1:10" ht="15">
      <c r="A500" s="21"/>
      <c r="B500" s="21"/>
      <c r="C500" s="58" t="s">
        <v>276</v>
      </c>
      <c r="D500" s="58" t="s">
        <v>277</v>
      </c>
      <c r="E500" s="204">
        <f>E488+E492</f>
        <v>8150873.359999999</v>
      </c>
      <c r="F500" s="204">
        <f>F488+F492</f>
        <v>5062370</v>
      </c>
      <c r="G500" s="209">
        <f>F500/E500*100</f>
        <v>62.10831375252774</v>
      </c>
      <c r="H500" s="21"/>
      <c r="I500" s="21"/>
      <c r="J500" s="21"/>
    </row>
    <row r="501" spans="1:10" ht="15">
      <c r="A501" s="6"/>
      <c r="B501" s="6"/>
      <c r="C501" s="11"/>
      <c r="D501" s="11"/>
      <c r="E501" s="210"/>
      <c r="F501" s="210"/>
      <c r="G501" s="211"/>
      <c r="H501" s="6"/>
      <c r="I501" s="6"/>
      <c r="J501" s="6"/>
    </row>
    <row r="502" spans="1:10" ht="15">
      <c r="A502" s="21"/>
      <c r="B502" s="21"/>
      <c r="C502" s="58" t="s">
        <v>278</v>
      </c>
      <c r="D502" s="58" t="s">
        <v>279</v>
      </c>
      <c r="E502" s="204">
        <v>2068725.17</v>
      </c>
      <c r="F502" s="204">
        <f>F503+F504+F505+F507</f>
        <v>508281.81</v>
      </c>
      <c r="G502" s="209">
        <f>F502/E502*100</f>
        <v>24.569808371403923</v>
      </c>
      <c r="H502" s="21"/>
      <c r="I502" s="21"/>
      <c r="J502" s="21"/>
    </row>
    <row r="503" spans="1:10" ht="28.5">
      <c r="A503" s="21"/>
      <c r="B503" s="21"/>
      <c r="C503" s="21" t="s">
        <v>64</v>
      </c>
      <c r="D503" s="63" t="s">
        <v>65</v>
      </c>
      <c r="E503" s="201">
        <v>15000</v>
      </c>
      <c r="F503" s="201">
        <v>7005.56</v>
      </c>
      <c r="G503" s="202">
        <f>F503/E503*100</f>
        <v>46.70373333333334</v>
      </c>
      <c r="H503" s="21"/>
      <c r="I503" s="21"/>
      <c r="J503" s="21"/>
    </row>
    <row r="504" spans="1:10" ht="28.5">
      <c r="A504" s="17"/>
      <c r="B504" s="17"/>
      <c r="C504" s="98" t="s">
        <v>290</v>
      </c>
      <c r="D504" s="17" t="s">
        <v>50</v>
      </c>
      <c r="E504" s="212">
        <v>264789</v>
      </c>
      <c r="F504" s="212">
        <v>42689.25</v>
      </c>
      <c r="G504" s="213">
        <f>F504/E504*100</f>
        <v>16.1219876958635</v>
      </c>
      <c r="H504" s="17"/>
      <c r="I504" s="17"/>
      <c r="J504" s="17"/>
    </row>
    <row r="505" spans="1:10" ht="14.25">
      <c r="A505" s="293"/>
      <c r="B505" s="298"/>
      <c r="C505" s="300">
        <v>6330</v>
      </c>
      <c r="D505" s="298" t="s">
        <v>49</v>
      </c>
      <c r="E505" s="295">
        <v>850000</v>
      </c>
      <c r="F505" s="295">
        <v>0</v>
      </c>
      <c r="G505" s="296">
        <v>0</v>
      </c>
      <c r="H505" s="293"/>
      <c r="I505" s="293"/>
      <c r="J505" s="293"/>
    </row>
    <row r="506" spans="1:10" ht="28.5" customHeight="1">
      <c r="A506" s="294"/>
      <c r="B506" s="299"/>
      <c r="C506" s="299"/>
      <c r="D506" s="299"/>
      <c r="E506" s="294"/>
      <c r="F506" s="294"/>
      <c r="G506" s="297"/>
      <c r="H506" s="294"/>
      <c r="I506" s="294"/>
      <c r="J506" s="294"/>
    </row>
    <row r="507" spans="1:10" ht="42.75">
      <c r="A507" s="20"/>
      <c r="B507" s="20"/>
      <c r="C507" s="217">
        <v>6298</v>
      </c>
      <c r="D507" s="109" t="s">
        <v>280</v>
      </c>
      <c r="E507" s="214">
        <v>938936.17</v>
      </c>
      <c r="F507" s="214">
        <v>458587</v>
      </c>
      <c r="G507" s="215">
        <f>F507/E507*100</f>
        <v>48.84112622905985</v>
      </c>
      <c r="H507" s="20"/>
      <c r="I507" s="20"/>
      <c r="J507" s="20"/>
    </row>
    <row r="508" spans="1:10" ht="15">
      <c r="A508" s="21"/>
      <c r="B508" s="21"/>
      <c r="C508" s="21"/>
      <c r="D508" s="21"/>
      <c r="E508" s="21"/>
      <c r="F508" s="21"/>
      <c r="G508" s="61"/>
      <c r="H508" s="21"/>
      <c r="I508" s="21"/>
      <c r="J508" s="21"/>
    </row>
    <row r="509" spans="1:10" s="93" customFormat="1" ht="15">
      <c r="A509" s="58"/>
      <c r="B509" s="58"/>
      <c r="C509" s="58" t="s">
        <v>240</v>
      </c>
      <c r="D509" s="58" t="s">
        <v>281</v>
      </c>
      <c r="E509" s="199">
        <v>13372834.36</v>
      </c>
      <c r="F509" s="199">
        <v>7245127.33</v>
      </c>
      <c r="G509" s="61">
        <f aca="true" t="shared" si="37" ref="G509:G516">F509/E509*100</f>
        <v>54.17794863048017</v>
      </c>
      <c r="H509" s="58"/>
      <c r="I509" s="58"/>
      <c r="J509" s="58"/>
    </row>
    <row r="510" spans="1:10" ht="14.25">
      <c r="A510" s="21"/>
      <c r="B510" s="21"/>
      <c r="C510" s="21"/>
      <c r="D510" s="21" t="s">
        <v>282</v>
      </c>
      <c r="E510" s="117">
        <v>6085072.41</v>
      </c>
      <c r="F510" s="117">
        <v>3311772.33</v>
      </c>
      <c r="G510" s="54">
        <f t="shared" si="37"/>
        <v>54.42453444855556</v>
      </c>
      <c r="H510" s="21"/>
      <c r="I510" s="21"/>
      <c r="J510" s="21"/>
    </row>
    <row r="511" spans="1:10" ht="14.25">
      <c r="A511" s="21"/>
      <c r="B511" s="21"/>
      <c r="C511" s="21"/>
      <c r="D511" s="21" t="s">
        <v>283</v>
      </c>
      <c r="E511" s="117">
        <v>3383964.29</v>
      </c>
      <c r="F511" s="117">
        <v>2090889.22</v>
      </c>
      <c r="G511" s="54">
        <f t="shared" si="37"/>
        <v>61.78815852693291</v>
      </c>
      <c r="H511" s="21"/>
      <c r="I511" s="21"/>
      <c r="J511" s="21"/>
    </row>
    <row r="512" spans="1:10" ht="14.25">
      <c r="A512" s="21"/>
      <c r="B512" s="21"/>
      <c r="C512" s="21"/>
      <c r="D512" s="21" t="s">
        <v>284</v>
      </c>
      <c r="E512" s="117">
        <v>624400</v>
      </c>
      <c r="F512" s="117">
        <v>305083.2</v>
      </c>
      <c r="G512" s="54">
        <f t="shared" si="37"/>
        <v>48.86021780909673</v>
      </c>
      <c r="H512" s="21"/>
      <c r="I512" s="21"/>
      <c r="J512" s="21"/>
    </row>
    <row r="513" spans="1:10" ht="14.25">
      <c r="A513" s="21"/>
      <c r="B513" s="21"/>
      <c r="C513" s="21"/>
      <c r="D513" s="21" t="s">
        <v>285</v>
      </c>
      <c r="E513" s="117">
        <v>150000</v>
      </c>
      <c r="F513" s="117">
        <v>70092.16</v>
      </c>
      <c r="G513" s="54">
        <f t="shared" si="37"/>
        <v>46.72810666666667</v>
      </c>
      <c r="H513" s="21"/>
      <c r="I513" s="21"/>
      <c r="J513" s="21"/>
    </row>
    <row r="514" spans="1:10" s="93" customFormat="1" ht="15">
      <c r="A514" s="58"/>
      <c r="B514" s="58"/>
      <c r="C514" s="58" t="s">
        <v>278</v>
      </c>
      <c r="D514" s="58" t="s">
        <v>286</v>
      </c>
      <c r="E514" s="199">
        <v>3748725.17</v>
      </c>
      <c r="F514" s="199">
        <v>405076.27</v>
      </c>
      <c r="G514" s="60">
        <f t="shared" si="37"/>
        <v>10.805707317295816</v>
      </c>
      <c r="H514" s="58"/>
      <c r="I514" s="58"/>
      <c r="J514" s="58"/>
    </row>
    <row r="515" spans="1:10" ht="14.25">
      <c r="A515" s="21"/>
      <c r="B515" s="21"/>
      <c r="C515" s="21"/>
      <c r="D515" s="21" t="s">
        <v>287</v>
      </c>
      <c r="E515" s="117">
        <v>3528725.17</v>
      </c>
      <c r="F515" s="117">
        <v>359864.47</v>
      </c>
      <c r="G515" s="54">
        <f t="shared" si="37"/>
        <v>10.198143880952905</v>
      </c>
      <c r="H515" s="21"/>
      <c r="I515" s="21"/>
      <c r="J515" s="21"/>
    </row>
    <row r="516" spans="1:10" s="93" customFormat="1" ht="24" customHeight="1">
      <c r="A516" s="58"/>
      <c r="B516" s="58"/>
      <c r="C516" s="58"/>
      <c r="D516" s="58" t="s">
        <v>288</v>
      </c>
      <c r="E516" s="199">
        <f>E509+E514</f>
        <v>17121559.53</v>
      </c>
      <c r="F516" s="199">
        <f>F509+F514</f>
        <v>7650203.6</v>
      </c>
      <c r="G516" s="61">
        <f t="shared" si="37"/>
        <v>44.68169845507058</v>
      </c>
      <c r="H516" s="58"/>
      <c r="I516" s="58"/>
      <c r="J516" s="58"/>
    </row>
    <row r="517" spans="1:10" ht="15">
      <c r="A517" s="6"/>
      <c r="B517" s="6"/>
      <c r="C517" s="6"/>
      <c r="D517" s="6"/>
      <c r="E517" s="216"/>
      <c r="F517" s="216"/>
      <c r="G517" s="11"/>
      <c r="H517" s="6"/>
      <c r="I517" s="6"/>
      <c r="J517" s="6"/>
    </row>
    <row r="518" spans="1:10" ht="15">
      <c r="A518" s="6"/>
      <c r="B518" s="6"/>
      <c r="C518" s="6"/>
      <c r="D518" s="6"/>
      <c r="E518" s="216"/>
      <c r="F518" s="216"/>
      <c r="G518" s="11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11"/>
      <c r="H519" s="6"/>
      <c r="I519" s="6"/>
      <c r="J519" s="6"/>
    </row>
    <row r="520" spans="1:10" ht="14.2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4.2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4.2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4.2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4.2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4.2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4.2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4.2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4.2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4.2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4.2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4.2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4.2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4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4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ht="14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ht="14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ht="14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ht="14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ht="14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ht="14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ht="14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ht="14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ht="14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ht="14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ht="14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ht="14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ht="14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ht="14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ht="14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ht="14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ht="14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ht="14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ht="14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ht="14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ht="14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ht="14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ht="14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ht="14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ht="14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ht="14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ht="14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ht="14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ht="14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ht="14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ht="14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ht="14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ht="14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ht="14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ht="14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ht="14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ht="14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ht="14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ht="14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ht="14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ht="14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ht="14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ht="14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ht="14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ht="14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ht="14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ht="14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ht="14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ht="14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ht="14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ht="14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ht="14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ht="14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ht="14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ht="14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ht="14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ht="14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ht="14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ht="14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ht="14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ht="14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ht="14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ht="14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ht="14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ht="14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ht="14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ht="14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ht="14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ht="14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ht="14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ht="14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ht="14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ht="14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ht="14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ht="14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ht="14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ht="14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ht="14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ht="14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ht="14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ht="14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ht="14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ht="14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ht="14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ht="14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ht="14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ht="14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ht="14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ht="14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ht="14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ht="14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ht="14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ht="14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ht="14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ht="14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ht="14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ht="14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ht="14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ht="14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ht="14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ht="14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ht="14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ht="14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ht="14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ht="14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ht="14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ht="14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ht="14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ht="14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ht="14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ht="14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ht="14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ht="14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ht="14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ht="14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ht="14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ht="14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ht="14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ht="14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ht="14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ht="14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ht="14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ht="14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ht="14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ht="14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ht="14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ht="14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</row>
  </sheetData>
  <mergeCells count="93">
    <mergeCell ref="J347:J348"/>
    <mergeCell ref="A347:A348"/>
    <mergeCell ref="B347:B348"/>
    <mergeCell ref="H347:H348"/>
    <mergeCell ref="I347:I348"/>
    <mergeCell ref="H42:H43"/>
    <mergeCell ref="I42:I43"/>
    <mergeCell ref="J42:J43"/>
    <mergeCell ref="D2:E2"/>
    <mergeCell ref="E10:E11"/>
    <mergeCell ref="F10:F11"/>
    <mergeCell ref="G10:G11"/>
    <mergeCell ref="I12:I13"/>
    <mergeCell ref="J12:J13"/>
    <mergeCell ref="E42:E43"/>
    <mergeCell ref="A10:A11"/>
    <mergeCell ref="B10:B11"/>
    <mergeCell ref="C10:C11"/>
    <mergeCell ref="D10:D11"/>
    <mergeCell ref="A12:A13"/>
    <mergeCell ref="B12:B13"/>
    <mergeCell ref="C12:C13"/>
    <mergeCell ref="H12:H13"/>
    <mergeCell ref="C20:C21"/>
    <mergeCell ref="E20:E21"/>
    <mergeCell ref="F20:F21"/>
    <mergeCell ref="G20:G21"/>
    <mergeCell ref="F42:F43"/>
    <mergeCell ref="G42:G43"/>
    <mergeCell ref="C57:C58"/>
    <mergeCell ref="D57:D58"/>
    <mergeCell ref="E57:E58"/>
    <mergeCell ref="F57:F58"/>
    <mergeCell ref="G57:G58"/>
    <mergeCell ref="G60:G61"/>
    <mergeCell ref="C62:C63"/>
    <mergeCell ref="D62:D63"/>
    <mergeCell ref="E62:E63"/>
    <mergeCell ref="F62:F63"/>
    <mergeCell ref="G62:G63"/>
    <mergeCell ref="C60:C61"/>
    <mergeCell ref="D60:D61"/>
    <mergeCell ref="E60:E61"/>
    <mergeCell ref="F60:F61"/>
    <mergeCell ref="C92:C93"/>
    <mergeCell ref="E92:E93"/>
    <mergeCell ref="F92:F93"/>
    <mergeCell ref="G92:G93"/>
    <mergeCell ref="C136:C137"/>
    <mergeCell ref="E136:E137"/>
    <mergeCell ref="F136:F137"/>
    <mergeCell ref="G136:G137"/>
    <mergeCell ref="A172:A173"/>
    <mergeCell ref="B172:B173"/>
    <mergeCell ref="C172:C173"/>
    <mergeCell ref="D172:D173"/>
    <mergeCell ref="H172:H173"/>
    <mergeCell ref="I172:I173"/>
    <mergeCell ref="J172:J173"/>
    <mergeCell ref="B194:B195"/>
    <mergeCell ref="C194:C195"/>
    <mergeCell ref="D194:D195"/>
    <mergeCell ref="E194:E195"/>
    <mergeCell ref="F194:F195"/>
    <mergeCell ref="G194:G195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G347:G348"/>
    <mergeCell ref="C358:C359"/>
    <mergeCell ref="D358:D359"/>
    <mergeCell ref="E358:E359"/>
    <mergeCell ref="F358:F359"/>
    <mergeCell ref="G358:G359"/>
    <mergeCell ref="C347:C348"/>
    <mergeCell ref="D347:D348"/>
    <mergeCell ref="E347:E348"/>
    <mergeCell ref="F347:F348"/>
    <mergeCell ref="A505:A506"/>
    <mergeCell ref="B505:B506"/>
    <mergeCell ref="C505:C506"/>
    <mergeCell ref="D505:D506"/>
    <mergeCell ref="I505:I506"/>
    <mergeCell ref="J505:J506"/>
    <mergeCell ref="E505:E506"/>
    <mergeCell ref="F505:F506"/>
    <mergeCell ref="G505:G506"/>
    <mergeCell ref="H505:H506"/>
  </mergeCells>
  <printOptions/>
  <pageMargins left="0.4724409448818898" right="0.1968503937007874" top="0.7874015748031497" bottom="0.3937007874015748" header="0.11811023622047245" footer="0.11811023622047245"/>
  <pageSetup horizontalDpi="300" verticalDpi="300" orientation="landscape" paperSize="9" scale="90" r:id="rId1"/>
  <headerFooter alignWithMargins="0">
    <oddFooter>&amp;CStrona 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2011-08-29T11:12:51Z</cp:lastPrinted>
  <dcterms:modified xsi:type="dcterms:W3CDTF">2011-08-29T11:15:58Z</dcterms:modified>
  <cp:category/>
  <cp:version/>
  <cp:contentType/>
  <cp:contentStatus/>
</cp:coreProperties>
</file>