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5"/>
  </bookViews>
  <sheets>
    <sheet name="Wykres1" sheetId="1" r:id="rId1"/>
    <sheet name="Wykres2" sheetId="2" r:id="rId2"/>
    <sheet name="Arkusz4" sheetId="3" r:id="rId3"/>
    <sheet name="Arkusz5" sheetId="4" r:id="rId4"/>
    <sheet name="Wykres3" sheetId="5" r:id="rId5"/>
    <sheet name="Arkusz1" sheetId="6" r:id="rId6"/>
    <sheet name="Arkusz2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<sst xmlns="http://schemas.openxmlformats.org/spreadsheetml/2006/main" count="707" uniqueCount="328">
  <si>
    <t>dział</t>
  </si>
  <si>
    <t xml:space="preserve">                dochody</t>
  </si>
  <si>
    <t>Plan</t>
  </si>
  <si>
    <t xml:space="preserve">       wykonanie</t>
  </si>
  <si>
    <t>kwota zł.</t>
  </si>
  <si>
    <t xml:space="preserve">       %</t>
  </si>
  <si>
    <t xml:space="preserve">         wydatki</t>
  </si>
  <si>
    <t xml:space="preserve">     %</t>
  </si>
  <si>
    <t xml:space="preserve">     wyszczególnienie</t>
  </si>
  <si>
    <t>Rolnictwo i łowiectwo</t>
  </si>
  <si>
    <t>O10</t>
  </si>
  <si>
    <t>wynagrodzenia agencyjno-prowizyjne</t>
  </si>
  <si>
    <t>zakup usług pozostałych</t>
  </si>
  <si>
    <t xml:space="preserve">O1030 </t>
  </si>
  <si>
    <t>izby rolnicze</t>
  </si>
  <si>
    <t>O1095</t>
  </si>
  <si>
    <t>zakup materiałów i wyposażenia</t>
  </si>
  <si>
    <t>O20</t>
  </si>
  <si>
    <t>Leśnictwo</t>
  </si>
  <si>
    <t>O2001</t>
  </si>
  <si>
    <t>gospodarka leśna</t>
  </si>
  <si>
    <t>Transport i łączność</t>
  </si>
  <si>
    <t>drogi publiczne gminne</t>
  </si>
  <si>
    <t>Gospodarka mieszkaniowa</t>
  </si>
  <si>
    <t>różne jednostki obsługi gospodarki</t>
  </si>
  <si>
    <t>mieszkaniowej i komunalnej</t>
  </si>
  <si>
    <t>zakup energii</t>
  </si>
  <si>
    <t>różne opłaty i składki</t>
  </si>
  <si>
    <t>podatek VAT</t>
  </si>
  <si>
    <t>wpływy z usług</t>
  </si>
  <si>
    <t>pozostała działalność</t>
  </si>
  <si>
    <t>wpływy z różnych opłat</t>
  </si>
  <si>
    <t>Administracja publiczna</t>
  </si>
  <si>
    <t>wynagrodzenia osobowe prac.</t>
  </si>
  <si>
    <t>składki na ubezpieczenia społeczne</t>
  </si>
  <si>
    <t>składki na fundusz pracy</t>
  </si>
  <si>
    <t>odpisy na ZFŚS</t>
  </si>
  <si>
    <t>rady gmin</t>
  </si>
  <si>
    <t>urzędy gmin</t>
  </si>
  <si>
    <t>dodatkowe wynagrodzenie roczne</t>
  </si>
  <si>
    <t>składki na ubezpieczenie społeczne</t>
  </si>
  <si>
    <t>podróże służbowe krajowe</t>
  </si>
  <si>
    <t>odpisy na zfśs</t>
  </si>
  <si>
    <t>Bezpieczeństwo publiczne</t>
  </si>
  <si>
    <t>i ochrona przeciwpożarowa</t>
  </si>
  <si>
    <t>ochotnicze straże pożarne</t>
  </si>
  <si>
    <t>różne wydatki na rzecz osób fizycznych</t>
  </si>
  <si>
    <t>pod.od dział.gosp.o.f.opł.w f.k.pod.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</si>
  <si>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</si>
  <si>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</si>
  <si>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</si>
  <si>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</si>
  <si>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</si>
  <si>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</si>
  <si>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różnych rozliczeń</t>
  </si>
  <si>
    <t>opłata eksploatacyjna</t>
  </si>
  <si>
    <t>r-m</t>
  </si>
  <si>
    <t>udziały gmin w pod.stan.dochód pań.</t>
  </si>
  <si>
    <t>podatek dochodowy od os. fizycznych</t>
  </si>
  <si>
    <t>podatek dochodowy od osób prawn.</t>
  </si>
  <si>
    <t>Obsługa długu publicznego</t>
  </si>
  <si>
    <t>jednostek samorządu terytorialnego</t>
  </si>
  <si>
    <t>Różne rozliczenia</t>
  </si>
  <si>
    <t>subwencja ogólna z budżetu państwa</t>
  </si>
  <si>
    <t>różne rozliczenia</t>
  </si>
  <si>
    <t>Oświata i wychowanie</t>
  </si>
  <si>
    <t>stypendia różne</t>
  </si>
  <si>
    <t>wynagrodzenia osobowe pracowników</t>
  </si>
  <si>
    <t>zakup pomocy nauk.dydakt.i książek</t>
  </si>
  <si>
    <t>pozostałe odsetki</t>
  </si>
  <si>
    <t>gimnazja</t>
  </si>
  <si>
    <t>dowożenie uczniów do szkół</t>
  </si>
  <si>
    <t>podatek od towarów i usług VAT</t>
  </si>
  <si>
    <t>Ochrona zdrowia</t>
  </si>
  <si>
    <t>świadczenia społeczne</t>
  </si>
  <si>
    <t>ośrodki pomocy społecznej</t>
  </si>
  <si>
    <t>przedszkola</t>
  </si>
  <si>
    <t>zakup środków żywności</t>
  </si>
  <si>
    <t>oczyszczanie miast i wsi</t>
  </si>
  <si>
    <t>Kultura i ochrona dziedz.narodowego</t>
  </si>
  <si>
    <t>domy i ośrodki kultury,świetlice i kluby</t>
  </si>
  <si>
    <t>biblioteki</t>
  </si>
  <si>
    <t>Kultura fizyczna i sport</t>
  </si>
  <si>
    <t>O1010</t>
  </si>
  <si>
    <t>Ogółem :</t>
  </si>
  <si>
    <t>wpływy z podatku dochod. od osób fiz.</t>
  </si>
  <si>
    <t>szkoły podstawowe</t>
  </si>
  <si>
    <t>wpływy z innych opłat lokalnych</t>
  </si>
  <si>
    <t>podatek od czynności cywilnoprawnych</t>
  </si>
  <si>
    <t>gospodarka odpadami</t>
  </si>
  <si>
    <t>zakup usług remontowych</t>
  </si>
  <si>
    <t>A.</t>
  </si>
  <si>
    <t>I.</t>
  </si>
  <si>
    <t>Podatki i opłaty razem , w tym :</t>
  </si>
  <si>
    <t>wpływy z karty podatkowej</t>
  </si>
  <si>
    <t>opłata skarbowa</t>
  </si>
  <si>
    <t>podatek dochodowy od osób prawnych</t>
  </si>
  <si>
    <t>podatek dochodowy od osób fizycznych</t>
  </si>
  <si>
    <t>II.</t>
  </si>
  <si>
    <t>Dochody z majatku gminy r-m , w tym:</t>
  </si>
  <si>
    <t>1.</t>
  </si>
  <si>
    <t>z dzierżawy</t>
  </si>
  <si>
    <t>Pozostałe dochody r-m , w tym :</t>
  </si>
  <si>
    <t>część oświatowa</t>
  </si>
  <si>
    <t>2.</t>
  </si>
  <si>
    <t>B.</t>
  </si>
  <si>
    <t>dotacje</t>
  </si>
  <si>
    <t>wydatki na obsługę długu gminy</t>
  </si>
  <si>
    <t>inwestycyjne</t>
  </si>
  <si>
    <t>O960</t>
  </si>
  <si>
    <t>O750</t>
  </si>
  <si>
    <t>O470</t>
  </si>
  <si>
    <t>O690</t>
  </si>
  <si>
    <t>O830</t>
  </si>
  <si>
    <t>O920</t>
  </si>
  <si>
    <t>O410</t>
  </si>
  <si>
    <t>urzędy nacz.org.wł.p.kontr.i ochr.prawa</t>
  </si>
  <si>
    <t>O350</t>
  </si>
  <si>
    <t>O910</t>
  </si>
  <si>
    <t>O310</t>
  </si>
  <si>
    <t>O320</t>
  </si>
  <si>
    <t>O330</t>
  </si>
  <si>
    <t>O340</t>
  </si>
  <si>
    <t>O490</t>
  </si>
  <si>
    <t>O500</t>
  </si>
  <si>
    <t>O460</t>
  </si>
  <si>
    <t>OO10</t>
  </si>
  <si>
    <t>OO20</t>
  </si>
  <si>
    <t>O430</t>
  </si>
  <si>
    <t>wpływy z opłaty targowej</t>
  </si>
  <si>
    <t>urzędy wojewódzkie</t>
  </si>
  <si>
    <t xml:space="preserve">O360 </t>
  </si>
  <si>
    <t>odsetki od nieterm. wpłat pod.i opłat</t>
  </si>
  <si>
    <t>O480</t>
  </si>
  <si>
    <t>Pomoc społeczna</t>
  </si>
  <si>
    <t>placówki opiekuńczo-wychowawcze</t>
  </si>
  <si>
    <t xml:space="preserve">dodatki mieszkaniowe              </t>
  </si>
  <si>
    <t>utrzymanie zieleni w miastach i gminach</t>
  </si>
  <si>
    <t>oświetlenie ulic, placów i dróg</t>
  </si>
  <si>
    <t>dotacja celowa na zadania własne gminy</t>
  </si>
  <si>
    <t>skłładki na fundusz pracy</t>
  </si>
  <si>
    <t xml:space="preserve">składki na ubezpieczenie zdrowotne </t>
  </si>
  <si>
    <t>Edukacyjna Opieka Wychowawcza</t>
  </si>
  <si>
    <t>świetlice szkolne</t>
  </si>
  <si>
    <t>pozostałe odsetki (nal.rozł.na raty)</t>
  </si>
  <si>
    <t>pozostałe odsetki (od śr.na rach.bank.)</t>
  </si>
  <si>
    <t>zakup pomocy nauk. dydakt. i książek</t>
  </si>
  <si>
    <t>dotacje celowe z budż pań.za zad. zlecone</t>
  </si>
  <si>
    <t>dotacje celowe z budż.pań.na zad. zlecone</t>
  </si>
  <si>
    <t>odpisy na Z.F.Ś.S.</t>
  </si>
  <si>
    <t>infrastruktura wodociągowa i sanitarna wsi</t>
  </si>
  <si>
    <t>w postaci pieniężnej</t>
  </si>
  <si>
    <t>otrzymane spadki, zapisy i darowizny</t>
  </si>
  <si>
    <t>wpłaty gmin na rzecz izb rolniczych w wys. 2%</t>
  </si>
  <si>
    <t xml:space="preserve">pozostała działalność  </t>
  </si>
  <si>
    <t>gospodarka gruntami i nieruchomościami</t>
  </si>
  <si>
    <t xml:space="preserve">dochody  j.s.t. związane z realizacją zadań </t>
  </si>
  <si>
    <t>z zakresu administracji rządowej</t>
  </si>
  <si>
    <t>Urzędy naczelnych organów władzy</t>
  </si>
  <si>
    <t>państwowej , kontroli i ochrony prawa ...</t>
  </si>
  <si>
    <t>i od innych jed. niepos. osobowści  prawnej</t>
  </si>
  <si>
    <t>odsetki od nieterm.wpłat podatków i opłat</t>
  </si>
  <si>
    <t xml:space="preserve">wpływy z podatku rolnego , podatku leśnego  </t>
  </si>
  <si>
    <t>oraz wydatki związane z ich poborem</t>
  </si>
  <si>
    <t>pobór podatków, opłat i niepodat. należności</t>
  </si>
  <si>
    <t>obsługa papierów wartość.,kredytów i pożyczek</t>
  </si>
  <si>
    <t>część oświatowa subwencji ogólnej  dla j.s.t.</t>
  </si>
  <si>
    <t>część wyrównawcza subwencji ogólnej dla gm.</t>
  </si>
  <si>
    <t xml:space="preserve">przeciwdziałanie alkoholizmowi  </t>
  </si>
  <si>
    <t xml:space="preserve">dotacja celowa na zadania zlecone gminie </t>
  </si>
  <si>
    <t>zadania w zakresie kultury fizycznej i sportu</t>
  </si>
  <si>
    <t>Subwencje ogólne razem , w tym :</t>
  </si>
  <si>
    <t>część wyrównawcza</t>
  </si>
  <si>
    <t>O870</t>
  </si>
  <si>
    <t>prawnych</t>
  </si>
  <si>
    <t>oraz podatków i opłat lokalnych od osób</t>
  </si>
  <si>
    <t>odsetki od nieterm. wpłat podatków i opłat</t>
  </si>
  <si>
    <t>pomoc materialna dla uczniów</t>
  </si>
  <si>
    <t>stypendia dla uczniów</t>
  </si>
  <si>
    <t>obrona cywilna</t>
  </si>
  <si>
    <t>dotacja celowa otrzymana z budżetu państwa</t>
  </si>
  <si>
    <t>na zadania zlecone gminie ustawami</t>
  </si>
  <si>
    <t>kary i odszkodowania wypłacane na rzecz</t>
  </si>
  <si>
    <t>wynagrodzenia bezosobowe</t>
  </si>
  <si>
    <t>zakup usług dostępu do sieci Internet</t>
  </si>
  <si>
    <t>odpisy na z.f.ś.s.</t>
  </si>
  <si>
    <t>dokształcanie i doskonalenie  nauczycieli</t>
  </si>
  <si>
    <t>podróże słuzbowe krajowe</t>
  </si>
  <si>
    <t>domy pomocy społecznej</t>
  </si>
  <si>
    <t>zakup usług przez jednostki samorządu</t>
  </si>
  <si>
    <t>terytorialnego od innych jednostek j.s.t.</t>
  </si>
  <si>
    <t xml:space="preserve">wpływy z podatku rolnego , podatku leśnego </t>
  </si>
  <si>
    <t>odsetki od kraj.pożyczek i kredytów</t>
  </si>
  <si>
    <t>3.</t>
  </si>
  <si>
    <t>rozdz.</t>
  </si>
  <si>
    <t>par.</t>
  </si>
  <si>
    <t>budżetowych</t>
  </si>
  <si>
    <t xml:space="preserve">wydatki inwestycyjne jednostek  </t>
  </si>
  <si>
    <t>majątkowych</t>
  </si>
  <si>
    <t xml:space="preserve">dochody z najmu i dzierżawy składników </t>
  </si>
  <si>
    <t xml:space="preserve">wpływy z opłat za zarząd, użytkowanie </t>
  </si>
  <si>
    <t>i użytkowanie wieczyste nieruchomości</t>
  </si>
  <si>
    <t>dochody z najmu i dzierżawy składników</t>
  </si>
  <si>
    <t>majątkowych gminy</t>
  </si>
  <si>
    <t>wpływy ze sprzedaży składników majątk.</t>
  </si>
  <si>
    <t>zadania zlecone gminie ustawami</t>
  </si>
  <si>
    <t xml:space="preserve">dotacja celowa z budżetu państwa na </t>
  </si>
  <si>
    <t>wydatki osobowe niezaliczane do wynagr.</t>
  </si>
  <si>
    <t>Dochody od osób prawnych , osób fiz.</t>
  </si>
  <si>
    <t>dochody j.s.t. na podstawie ustaw</t>
  </si>
  <si>
    <t xml:space="preserve">wpływy z innych opłat stanowiących </t>
  </si>
  <si>
    <t>podstawowych</t>
  </si>
  <si>
    <t xml:space="preserve">oddziały przedszkolne przy szkołach </t>
  </si>
  <si>
    <t>wydatki osobowe niezal. do wynagrodzeń</t>
  </si>
  <si>
    <t xml:space="preserve"> porozumień między j.s.t.</t>
  </si>
  <si>
    <t xml:space="preserve">zadania bieżące realizowane na podstawie </t>
  </si>
  <si>
    <t xml:space="preserve">dotacja celowa otrzymana z powiatu na </t>
  </si>
  <si>
    <t xml:space="preserve">opłacane za osoby pobierające niektóre </t>
  </si>
  <si>
    <t>oraz niektóre świadczenia rodzinne</t>
  </si>
  <si>
    <t>świadczenia z pomocy społecznej</t>
  </si>
  <si>
    <t>zasiłki i pomoc w naturze oraz składki</t>
  </si>
  <si>
    <t>na ubezpieczenia społeczne</t>
  </si>
  <si>
    <t>usługi opiekuńcze i specjalistyczne</t>
  </si>
  <si>
    <t>usługi opiekuńcze</t>
  </si>
  <si>
    <t>dotacja celowa z budżetu państwa na</t>
  </si>
  <si>
    <t>zadania bieżące zlecone gminie ustawami</t>
  </si>
  <si>
    <t>zadania własne bieżące gminy</t>
  </si>
  <si>
    <t>dydaktycznych i książek</t>
  </si>
  <si>
    <t xml:space="preserve">zakup pomocy naukowych , </t>
  </si>
  <si>
    <t>i ochrona środowiska</t>
  </si>
  <si>
    <t xml:space="preserve">Gospodarka komunalna </t>
  </si>
  <si>
    <t>samorządowej instytucji kultury</t>
  </si>
  <si>
    <t>dotacja podmiotowa z budżetu dla</t>
  </si>
  <si>
    <t xml:space="preserve">dotacja podmiotowa z budżetu dla </t>
  </si>
  <si>
    <t xml:space="preserve"> lub dofinansowanie zadań zleconych do </t>
  </si>
  <si>
    <t xml:space="preserve">dotacja celowa z budżetu na finansowanie  </t>
  </si>
  <si>
    <t>niezaliczanym do sektora fin.publicznych</t>
  </si>
  <si>
    <t>do realizacji pozostałym  jednostkom</t>
  </si>
  <si>
    <t xml:space="preserve">podatku od czynności cywilnoprawnych , </t>
  </si>
  <si>
    <t xml:space="preserve">podatku od spadków i darowizn oraz </t>
  </si>
  <si>
    <t>fizycznych</t>
  </si>
  <si>
    <t xml:space="preserve">podatków i opłat lokalnych od osób </t>
  </si>
  <si>
    <t>Wpłaty od jednostek organizacyjnych gminy</t>
  </si>
  <si>
    <t>Ogółem dotacje , z tego :</t>
  </si>
  <si>
    <t>Dotacje celowe na zadania własne gminy</t>
  </si>
  <si>
    <t>( par. 2030 - 6330 )</t>
  </si>
  <si>
    <t>Dotacje celowe na zadania zlecone gminom</t>
  </si>
  <si>
    <t>( par. 2010 - 6310 )</t>
  </si>
  <si>
    <t xml:space="preserve">Dotacje celowe na zadania realizowane </t>
  </si>
  <si>
    <t>w drodze umów i porozumień</t>
  </si>
  <si>
    <t>O970</t>
  </si>
  <si>
    <t>wpływy z różnych dochodów</t>
  </si>
  <si>
    <t>O760</t>
  </si>
  <si>
    <t>wpływy z tytułu przekształcenia prawa</t>
  </si>
  <si>
    <t>użytkowania wieczystego w prawo własności</t>
  </si>
  <si>
    <t>z zakresu administracji rządowej oraz innych</t>
  </si>
  <si>
    <t>zadań zleconych ustawami</t>
  </si>
  <si>
    <t>dochody j.s.t. związane z realizacją zadań</t>
  </si>
  <si>
    <t>część równoważąca subwencji ogólnej</t>
  </si>
  <si>
    <t>osób fizycznych</t>
  </si>
  <si>
    <t>zakup usług do sieci Internet</t>
  </si>
  <si>
    <t>zakłady gospodarki komunalnej</t>
  </si>
  <si>
    <t>dotacja celowa z budżetu na finansowanie</t>
  </si>
  <si>
    <t>lub dofinansowanie kosztów realizacji</t>
  </si>
  <si>
    <t>inwestycji i zakupów inwestycyjnych</t>
  </si>
  <si>
    <t>zakładów budżetowych</t>
  </si>
  <si>
    <t>część równoważąca</t>
  </si>
  <si>
    <t>dochody z tytułu wydawania zezwoleń</t>
  </si>
  <si>
    <t>na sprzedaż napojów alkoholowych</t>
  </si>
  <si>
    <t>wykonanie</t>
  </si>
  <si>
    <t>świadczenia rodzinne , zaliczka alimenta-</t>
  </si>
  <si>
    <t xml:space="preserve">cyjna oraz składki na ubezpieczenie </t>
  </si>
  <si>
    <t>emerytalne i rentowe z ubezpieczenia</t>
  </si>
  <si>
    <t>społecznego</t>
  </si>
  <si>
    <t>usuwanie skutków klęsk żywiołowych</t>
  </si>
  <si>
    <t>wydatki inwestycyjne jednostek budżetowych</t>
  </si>
  <si>
    <t>wpływy z opłaty eksploatacyjnej</t>
  </si>
  <si>
    <t>podatek od czynności cwilnoprawnych</t>
  </si>
  <si>
    <t>wydatki inwstycyjne jednostek budżetowych</t>
  </si>
  <si>
    <t>zakup usług zdrowotnych</t>
  </si>
  <si>
    <t>opłaty z tytułu zakupu usług telekomunika-</t>
  </si>
  <si>
    <t>cyjnych telefonii komórkowej</t>
  </si>
  <si>
    <t>cyjnych telefonii stacjonarnej</t>
  </si>
  <si>
    <t>szkolenia pracowników niebędących</t>
  </si>
  <si>
    <t>członkami korpusu służby cywilnej</t>
  </si>
  <si>
    <t>zakup materiałów papierniczych do sprzętu</t>
  </si>
  <si>
    <t>drukarskiego i urządzeń kserograficznych</t>
  </si>
  <si>
    <t>zakup akcesoriów komputerowych , w tym</t>
  </si>
  <si>
    <t>programów i licencji</t>
  </si>
  <si>
    <t>zakup usług dostepu do sieci Internet</t>
  </si>
  <si>
    <t>opłaty na rzecz budżetów jst</t>
  </si>
  <si>
    <t>obiekty sportowe</t>
  </si>
  <si>
    <t>pochodne od wynagrodzeń</t>
  </si>
  <si>
    <t xml:space="preserve">wynagrodzenia </t>
  </si>
  <si>
    <t>postaci pieniężnej</t>
  </si>
  <si>
    <t>drogi publiczne wojewódzkie</t>
  </si>
  <si>
    <t>dotacje celowe przekazane do samorządu</t>
  </si>
  <si>
    <t>województwa na zadania bieżące realizowane</t>
  </si>
  <si>
    <t>na podstawie porozumień między jst</t>
  </si>
  <si>
    <t>alkoholu</t>
  </si>
  <si>
    <t xml:space="preserve">wpływy z opłat za zezwolenia na sprzedaż </t>
  </si>
  <si>
    <t>środki na dofinansowanie własnych inwestycji</t>
  </si>
  <si>
    <t>gminy pozyskane z innych źródeł</t>
  </si>
  <si>
    <t>otrzymane spadki , zapisy , darowizny</t>
  </si>
  <si>
    <t>zarządzanie kryzysowe</t>
  </si>
  <si>
    <t>rezerwy</t>
  </si>
  <si>
    <t>Rezerwy ogólne i celowe</t>
  </si>
  <si>
    <t>Rezerwy</t>
  </si>
  <si>
    <t>składki na ubezpieczenie zdrowotne</t>
  </si>
  <si>
    <t>zwalczanie narkomanii</t>
  </si>
  <si>
    <t>pozostałe zadania z zakresu kultury</t>
  </si>
  <si>
    <t>CZĘŚĆ TABELARYCZNA  INFORMACJI  Z  WYKONANIA BUDŻETU MIASTA I GMINY MŁYNARY</t>
  </si>
  <si>
    <t xml:space="preserve">                                                        ZA  I PÓŁROCZE  2008   ROKU .</t>
  </si>
  <si>
    <t>wpływy ze sprzedaży składników majątkowych</t>
  </si>
  <si>
    <t>4.</t>
  </si>
  <si>
    <t>Ogółem dochody własne (1+2+3+4)</t>
  </si>
  <si>
    <t>1)</t>
  </si>
  <si>
    <t>2)</t>
  </si>
  <si>
    <t>3)</t>
  </si>
  <si>
    <t>5.</t>
  </si>
  <si>
    <t>6.</t>
  </si>
  <si>
    <t>Ogółem subwencje i dotacje (5+6)</t>
  </si>
  <si>
    <t>DOCHODY BIEŻĄCE OGÓŁEM (I+II):</t>
  </si>
  <si>
    <t>WYDATKI BIEŻĄCE , W TYM:</t>
  </si>
  <si>
    <t>WYDATKI MAJĄTKOWE , W TYM:</t>
  </si>
  <si>
    <t>WYDATKI OGÓŁEM (A+B):</t>
  </si>
  <si>
    <t xml:space="preserve">     DOCHODY OGÓŁEM ( A + B ), W TYM:</t>
  </si>
  <si>
    <t>DOCHODY MAJĄTKOWE , W TYM: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</si>
</sst>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.25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168" fontId="7" fillId="0" borderId="5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2" fontId="9" fillId="0" borderId="2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 horizontal="left" indent="3"/>
    </xf>
    <xf numFmtId="3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Arkusz1!$A$3</c:f>
              <c:strCache>
                <c:ptCount val="1"/>
                <c:pt idx="0">
                  <c:v>dział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</c:f>
              <c:numCache>
                <c:ptCount val="1"/>
                <c:pt idx="0">
                  <c:v>0</c:v>
                </c:pt>
              </c:numCache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Arkusz1!$E$496:$E$506</c:f>
              <c:numCache>
                <c:ptCount val="1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Arkusz1!$F$496:$F$506</c:f>
              <c:numCache>
                <c:ptCount val="1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Arkusz1!$G$496:$G$506</c:f>
              <c:numCache>
                <c:ptCount val="11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Arkusz1!$H$496:$H$506</c:f>
              <c:numCache>
                <c:ptCount val="11"/>
                <c:pt idx="0">
                  <c:v>41000</c:v>
                </c:pt>
                <c:pt idx="1">
                  <c:v>41000</c:v>
                </c:pt>
                <c:pt idx="2">
                  <c:v>89000</c:v>
                </c:pt>
                <c:pt idx="3">
                  <c:v>1000</c:v>
                </c:pt>
                <c:pt idx="4">
                  <c:v>8000</c:v>
                </c:pt>
                <c:pt idx="5">
                  <c:v>80000</c:v>
                </c:pt>
                <c:pt idx="7">
                  <c:v>74000</c:v>
                </c:pt>
                <c:pt idx="8">
                  <c:v>3000</c:v>
                </c:pt>
                <c:pt idx="9">
                  <c:v>44000</c:v>
                </c:pt>
                <c:pt idx="10">
                  <c:v>27000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Arkusz1!$I$496:$I$506</c:f>
              <c:numCache>
                <c:ptCount val="11"/>
                <c:pt idx="0">
                  <c:v>19318.12</c:v>
                </c:pt>
                <c:pt idx="1">
                  <c:v>19318.12</c:v>
                </c:pt>
                <c:pt idx="2">
                  <c:v>2915.02</c:v>
                </c:pt>
                <c:pt idx="3">
                  <c:v>775.02</c:v>
                </c:pt>
                <c:pt idx="4">
                  <c:v>2140</c:v>
                </c:pt>
                <c:pt idx="5">
                  <c:v>0</c:v>
                </c:pt>
                <c:pt idx="7">
                  <c:v>31866.78</c:v>
                </c:pt>
                <c:pt idx="8">
                  <c:v>0</c:v>
                </c:pt>
                <c:pt idx="9">
                  <c:v>25559.16</c:v>
                </c:pt>
                <c:pt idx="10">
                  <c:v>6307.62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Arkusz1!$J$496:$J$506</c:f>
              <c:numCache>
                <c:ptCount val="11"/>
                <c:pt idx="0">
                  <c:v>47.117365853658534</c:v>
                </c:pt>
                <c:pt idx="1">
                  <c:v>47.117365853658534</c:v>
                </c:pt>
                <c:pt idx="2">
                  <c:v>3.275303370786517</c:v>
                </c:pt>
                <c:pt idx="3">
                  <c:v>77.502</c:v>
                </c:pt>
                <c:pt idx="4">
                  <c:v>26.75</c:v>
                </c:pt>
                <c:pt idx="5">
                  <c:v>0</c:v>
                </c:pt>
                <c:pt idx="7">
                  <c:v>43.06321621621622</c:v>
                </c:pt>
                <c:pt idx="8">
                  <c:v>0</c:v>
                </c:pt>
                <c:pt idx="9">
                  <c:v>58.089</c:v>
                </c:pt>
                <c:pt idx="10">
                  <c:v>23.361555555555555</c:v>
                </c:pt>
              </c:numCache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2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Arkusz1!$C$580:$D$599</c:f>
              <c:multiLvlStrCache>
                <c:ptCount val="20"/>
                <c:lvl>
                  <c:pt idx="0">
                    <c:v>Pozostałe dochody r-m , w tym :</c:v>
                  </c:pt>
                  <c:pt idx="1">
                    <c:v>dochody z tytułu wydawania zezwoleń</c:v>
                  </c:pt>
                  <c:pt idx="2">
                    <c:v>na sprzedaż napojów alkoholowych</c:v>
                  </c:pt>
                  <c:pt idx="3">
                    <c:v>0</c:v>
                  </c:pt>
                  <c:pt idx="4">
                    <c:v>Ogółem dochody własne (1+2+3+4)</c:v>
                  </c:pt>
                  <c:pt idx="5">
                    <c:v>0</c:v>
                  </c:pt>
                  <c:pt idx="6">
                    <c:v>Subwencje ogólne razem , w tym :</c:v>
                  </c:pt>
                  <c:pt idx="7">
                    <c:v>część oświatowa</c:v>
                  </c:pt>
                  <c:pt idx="8">
                    <c:v>część wyrównawcza</c:v>
                  </c:pt>
                  <c:pt idx="9">
                    <c:v>część równoważąca</c:v>
                  </c:pt>
                  <c:pt idx="10">
                    <c:v>0</c:v>
                  </c:pt>
                  <c:pt idx="11">
                    <c:v>Ogółem dotacje , z tego :</c:v>
                  </c:pt>
                  <c:pt idx="12">
                    <c:v>Dotacje celowe na zadania własne gminy</c:v>
                  </c:pt>
                  <c:pt idx="13">
                    <c:v>( par. 2030 - 6330 )</c:v>
                  </c:pt>
                  <c:pt idx="14">
                    <c:v>Dotacje celowe na zadania zlecone gminom</c:v>
                  </c:pt>
                  <c:pt idx="15">
                    <c:v>( par. 2010 - 6310 )</c:v>
                  </c:pt>
                  <c:pt idx="16">
                    <c:v>Dotacje celowe na zadania realizowane </c:v>
                  </c:pt>
                  <c:pt idx="17">
                    <c:v>w drodze umów i porozumień</c:v>
                  </c:pt>
                  <c:pt idx="18">
                    <c:v>0</c:v>
                  </c:pt>
                  <c:pt idx="19">
                    <c:v>Ogółem subwencje i dotacje (5+6)</c:v>
                  </c:pt>
                </c:lvl>
                <c:lvl>
                  <c:pt idx="0">
                    <c:v>4.</c:v>
                  </c:pt>
                  <c:pt idx="4">
                    <c:v>I.</c:v>
                  </c:pt>
                  <c:pt idx="6">
                    <c:v>5.</c:v>
                  </c:pt>
                  <c:pt idx="11">
                    <c:v>6.</c:v>
                  </c:pt>
                  <c:pt idx="12">
                    <c:v>1)</c:v>
                  </c:pt>
                  <c:pt idx="14">
                    <c:v>2)</c:v>
                  </c:pt>
                  <c:pt idx="16">
                    <c:v>3)</c:v>
                  </c:pt>
                  <c:pt idx="19">
                    <c:v>II.</c:v>
                  </c:pt>
                </c:lvl>
              </c:multiLvlStrCache>
            </c:multiLvlStrRef>
          </c:cat>
          <c:val>
            <c:numRef>
              <c:f>Arkusz1!$E$580:$E$599</c:f>
              <c:numCache>
                <c:ptCount val="20"/>
                <c:pt idx="0">
                  <c:v>164940</c:v>
                </c:pt>
                <c:pt idx="1">
                  <c:v>60000</c:v>
                </c:pt>
                <c:pt idx="4">
                  <c:v>3943550</c:v>
                </c:pt>
                <c:pt idx="6">
                  <c:v>4721378</c:v>
                </c:pt>
                <c:pt idx="7">
                  <c:v>3639804</c:v>
                </c:pt>
                <c:pt idx="8">
                  <c:v>1004152</c:v>
                </c:pt>
                <c:pt idx="9">
                  <c:v>77422</c:v>
                </c:pt>
                <c:pt idx="11">
                  <c:v>2919063.56</c:v>
                </c:pt>
                <c:pt idx="12">
                  <c:v>495873</c:v>
                </c:pt>
                <c:pt idx="14">
                  <c:v>2415690.56</c:v>
                </c:pt>
                <c:pt idx="16">
                  <c:v>7500</c:v>
                </c:pt>
                <c:pt idx="19">
                  <c:v>7640441.5600000005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Arkusz1!$C$580:$D$599</c:f>
              <c:multiLvlStrCache>
                <c:ptCount val="20"/>
                <c:lvl>
                  <c:pt idx="0">
                    <c:v>Pozostałe dochody r-m , w tym :</c:v>
                  </c:pt>
                  <c:pt idx="1">
                    <c:v>dochody z tytułu wydawania zezwoleń</c:v>
                  </c:pt>
                  <c:pt idx="2">
                    <c:v>na sprzedaż napojów alkoholowych</c:v>
                  </c:pt>
                  <c:pt idx="3">
                    <c:v>0</c:v>
                  </c:pt>
                  <c:pt idx="4">
                    <c:v>Ogółem dochody własne (1+2+3+4)</c:v>
                  </c:pt>
                  <c:pt idx="5">
                    <c:v>0</c:v>
                  </c:pt>
                  <c:pt idx="6">
                    <c:v>Subwencje ogólne razem , w tym :</c:v>
                  </c:pt>
                  <c:pt idx="7">
                    <c:v>część oświatowa</c:v>
                  </c:pt>
                  <c:pt idx="8">
                    <c:v>część wyrównawcza</c:v>
                  </c:pt>
                  <c:pt idx="9">
                    <c:v>część równoważąca</c:v>
                  </c:pt>
                  <c:pt idx="10">
                    <c:v>0</c:v>
                  </c:pt>
                  <c:pt idx="11">
                    <c:v>Ogółem dotacje , z tego :</c:v>
                  </c:pt>
                  <c:pt idx="12">
                    <c:v>Dotacje celowe na zadania własne gminy</c:v>
                  </c:pt>
                  <c:pt idx="13">
                    <c:v>( par. 2030 - 6330 )</c:v>
                  </c:pt>
                  <c:pt idx="14">
                    <c:v>Dotacje celowe na zadania zlecone gminom</c:v>
                  </c:pt>
                  <c:pt idx="15">
                    <c:v>( par. 2010 - 6310 )</c:v>
                  </c:pt>
                  <c:pt idx="16">
                    <c:v>Dotacje celowe na zadania realizowane </c:v>
                  </c:pt>
                  <c:pt idx="17">
                    <c:v>w drodze umów i porozumień</c:v>
                  </c:pt>
                  <c:pt idx="18">
                    <c:v>0</c:v>
                  </c:pt>
                  <c:pt idx="19">
                    <c:v>Ogółem subwencje i dotacje (5+6)</c:v>
                  </c:pt>
                </c:lvl>
                <c:lvl>
                  <c:pt idx="0">
                    <c:v>4.</c:v>
                  </c:pt>
                  <c:pt idx="4">
                    <c:v>I.</c:v>
                  </c:pt>
                  <c:pt idx="6">
                    <c:v>5.</c:v>
                  </c:pt>
                  <c:pt idx="11">
                    <c:v>6.</c:v>
                  </c:pt>
                  <c:pt idx="12">
                    <c:v>1)</c:v>
                  </c:pt>
                  <c:pt idx="14">
                    <c:v>2)</c:v>
                  </c:pt>
                  <c:pt idx="16">
                    <c:v>3)</c:v>
                  </c:pt>
                  <c:pt idx="19">
                    <c:v>II.</c:v>
                  </c:pt>
                </c:lvl>
              </c:multiLvlStrCache>
            </c:multiLvlStrRef>
          </c:cat>
          <c:val>
            <c:numRef>
              <c:f>Arkusz1!$F$580:$F$599</c:f>
              <c:numCache>
                <c:ptCount val="20"/>
                <c:pt idx="0">
                  <c:v>106870.9</c:v>
                </c:pt>
                <c:pt idx="1">
                  <c:v>47624.12</c:v>
                </c:pt>
                <c:pt idx="4">
                  <c:v>1933555.2699999998</c:v>
                </c:pt>
                <c:pt idx="6">
                  <c:v>2780666</c:v>
                </c:pt>
                <c:pt idx="7">
                  <c:v>2239880</c:v>
                </c:pt>
                <c:pt idx="8">
                  <c:v>502074</c:v>
                </c:pt>
                <c:pt idx="9">
                  <c:v>38712</c:v>
                </c:pt>
                <c:pt idx="11">
                  <c:v>1700046.56</c:v>
                </c:pt>
                <c:pt idx="12">
                  <c:v>386870</c:v>
                </c:pt>
                <c:pt idx="14">
                  <c:v>1309426.56</c:v>
                </c:pt>
                <c:pt idx="16">
                  <c:v>3750</c:v>
                </c:pt>
                <c:pt idx="19">
                  <c:v>4480712.5600000005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Arkusz1!$C$580:$D$599</c:f>
              <c:multiLvlStrCache>
                <c:ptCount val="20"/>
                <c:lvl>
                  <c:pt idx="0">
                    <c:v>Pozostałe dochody r-m , w tym :</c:v>
                  </c:pt>
                  <c:pt idx="1">
                    <c:v>dochody z tytułu wydawania zezwoleń</c:v>
                  </c:pt>
                  <c:pt idx="2">
                    <c:v>na sprzedaż napojów alkoholowych</c:v>
                  </c:pt>
                  <c:pt idx="3">
                    <c:v>0</c:v>
                  </c:pt>
                  <c:pt idx="4">
                    <c:v>Ogółem dochody własne (1+2+3+4)</c:v>
                  </c:pt>
                  <c:pt idx="5">
                    <c:v>0</c:v>
                  </c:pt>
                  <c:pt idx="6">
                    <c:v>Subwencje ogólne razem , w tym :</c:v>
                  </c:pt>
                  <c:pt idx="7">
                    <c:v>część oświatowa</c:v>
                  </c:pt>
                  <c:pt idx="8">
                    <c:v>część wyrównawcza</c:v>
                  </c:pt>
                  <c:pt idx="9">
                    <c:v>część równoważąca</c:v>
                  </c:pt>
                  <c:pt idx="10">
                    <c:v>0</c:v>
                  </c:pt>
                  <c:pt idx="11">
                    <c:v>Ogółem dotacje , z tego :</c:v>
                  </c:pt>
                  <c:pt idx="12">
                    <c:v>Dotacje celowe na zadania własne gminy</c:v>
                  </c:pt>
                  <c:pt idx="13">
                    <c:v>( par. 2030 - 6330 )</c:v>
                  </c:pt>
                  <c:pt idx="14">
                    <c:v>Dotacje celowe na zadania zlecone gminom</c:v>
                  </c:pt>
                  <c:pt idx="15">
                    <c:v>( par. 2010 - 6310 )</c:v>
                  </c:pt>
                  <c:pt idx="16">
                    <c:v>Dotacje celowe na zadania realizowane </c:v>
                  </c:pt>
                  <c:pt idx="17">
                    <c:v>w drodze umów i porozumień</c:v>
                  </c:pt>
                  <c:pt idx="18">
                    <c:v>0</c:v>
                  </c:pt>
                  <c:pt idx="19">
                    <c:v>Ogółem subwencje i dotacje (5+6)</c:v>
                  </c:pt>
                </c:lvl>
                <c:lvl>
                  <c:pt idx="0">
                    <c:v>4.</c:v>
                  </c:pt>
                  <c:pt idx="4">
                    <c:v>I.</c:v>
                  </c:pt>
                  <c:pt idx="6">
                    <c:v>5.</c:v>
                  </c:pt>
                  <c:pt idx="11">
                    <c:v>6.</c:v>
                  </c:pt>
                  <c:pt idx="12">
                    <c:v>1)</c:v>
                  </c:pt>
                  <c:pt idx="14">
                    <c:v>2)</c:v>
                  </c:pt>
                  <c:pt idx="16">
                    <c:v>3)</c:v>
                  </c:pt>
                  <c:pt idx="19">
                    <c:v>II.</c:v>
                  </c:pt>
                </c:lvl>
              </c:multiLvlStrCache>
            </c:multiLvlStrRef>
          </c:cat>
          <c:val>
            <c:numRef>
              <c:f>Arkusz1!$G$580:$G$599</c:f>
              <c:numCache>
                <c:ptCount val="20"/>
                <c:pt idx="0">
                  <c:v>64.79380380744513</c:v>
                </c:pt>
                <c:pt idx="1">
                  <c:v>79.37353333333334</c:v>
                </c:pt>
                <c:pt idx="4">
                  <c:v>49.030829328904154</c:v>
                </c:pt>
                <c:pt idx="6">
                  <c:v>58.89522084442296</c:v>
                </c:pt>
                <c:pt idx="7">
                  <c:v>61.53847844554268</c:v>
                </c:pt>
                <c:pt idx="8">
                  <c:v>49.999800826966435</c:v>
                </c:pt>
                <c:pt idx="9">
                  <c:v>50.00129162253623</c:v>
                </c:pt>
                <c:pt idx="11">
                  <c:v>58.23944991454726</c:v>
                </c:pt>
                <c:pt idx="12">
                  <c:v>78.01796024385276</c:v>
                </c:pt>
                <c:pt idx="14">
                  <c:v>54.20506176089044</c:v>
                </c:pt>
                <c:pt idx="16">
                  <c:v>50</c:v>
                </c:pt>
                <c:pt idx="19">
                  <c:v>58.644680740153454</c:v>
                </c:pt>
              </c:numCache>
            </c:numRef>
          </c:val>
        </c:ser>
        <c:axId val="5780574"/>
        <c:axId val="52025167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Chart 1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2:E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68"/>
  <sheetViews>
    <sheetView tabSelected="1" view="pageBreakPreview" zoomScale="75" zoomScaleNormal="75" zoomScaleSheetLayoutView="75" workbookViewId="0" topLeftCell="A610">
      <selection activeCell="H638" sqref="H638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6.25390625" style="0" customWidth="1"/>
    <col min="4" max="4" width="47.75390625" style="0" customWidth="1"/>
    <col min="5" max="5" width="16.875" style="0" customWidth="1"/>
    <col min="6" max="6" width="17.125" style="0" customWidth="1"/>
    <col min="7" max="7" width="10.00390625" style="0" customWidth="1"/>
    <col min="8" max="9" width="17.25390625" style="0" customWidth="1"/>
    <col min="10" max="10" width="11.00390625" style="0" customWidth="1"/>
  </cols>
  <sheetData>
    <row r="1" spans="1:10" s="6" customFormat="1" ht="18">
      <c r="A1" s="12"/>
      <c r="B1" s="13" t="s">
        <v>311</v>
      </c>
      <c r="C1" s="13"/>
      <c r="D1" s="13"/>
      <c r="E1" s="14"/>
      <c r="F1" s="14"/>
      <c r="G1" s="14"/>
      <c r="H1" s="15"/>
      <c r="I1" s="14"/>
      <c r="J1" s="16"/>
    </row>
    <row r="2" spans="1:10" s="9" customFormat="1" ht="15.75">
      <c r="A2" s="17"/>
      <c r="B2" s="18"/>
      <c r="C2" s="18"/>
      <c r="D2" s="18" t="s">
        <v>312</v>
      </c>
      <c r="E2" s="18"/>
      <c r="F2" s="18"/>
      <c r="G2" s="18"/>
      <c r="H2" s="18"/>
      <c r="I2" s="18"/>
      <c r="J2" s="19"/>
    </row>
    <row r="3" spans="1:10" s="1" customFormat="1" ht="15">
      <c r="A3" s="20" t="s">
        <v>0</v>
      </c>
      <c r="B3" s="21" t="s">
        <v>194</v>
      </c>
      <c r="C3" s="20" t="s">
        <v>195</v>
      </c>
      <c r="D3" s="20" t="s">
        <v>8</v>
      </c>
      <c r="E3" s="22" t="s">
        <v>1</v>
      </c>
      <c r="F3" s="23"/>
      <c r="G3" s="24"/>
      <c r="H3" s="22" t="s">
        <v>6</v>
      </c>
      <c r="I3" s="23"/>
      <c r="J3" s="24"/>
    </row>
    <row r="4" spans="1:10" s="1" customFormat="1" ht="15">
      <c r="A4" s="20"/>
      <c r="B4" s="21"/>
      <c r="C4" s="20"/>
      <c r="D4" s="20"/>
      <c r="E4" s="25" t="s">
        <v>2</v>
      </c>
      <c r="F4" s="26" t="s">
        <v>3</v>
      </c>
      <c r="G4" s="27"/>
      <c r="H4" s="25" t="s">
        <v>2</v>
      </c>
      <c r="I4" s="26" t="s">
        <v>269</v>
      </c>
      <c r="J4" s="27"/>
    </row>
    <row r="5" spans="1:10" s="1" customFormat="1" ht="15">
      <c r="A5" s="28"/>
      <c r="B5" s="24"/>
      <c r="C5" s="28"/>
      <c r="D5" s="28"/>
      <c r="E5" s="28"/>
      <c r="F5" s="29" t="s">
        <v>4</v>
      </c>
      <c r="G5" s="29" t="s">
        <v>5</v>
      </c>
      <c r="H5" s="28"/>
      <c r="I5" s="29" t="s">
        <v>4</v>
      </c>
      <c r="J5" s="29" t="s">
        <v>7</v>
      </c>
    </row>
    <row r="6" spans="1:10" s="1" customFormat="1" ht="15">
      <c r="A6" s="30">
        <v>1</v>
      </c>
      <c r="B6" s="31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</row>
    <row r="7" spans="1:10" s="2" customFormat="1" ht="15.75">
      <c r="A7" s="33" t="s">
        <v>10</v>
      </c>
      <c r="B7" s="34"/>
      <c r="C7" s="35" t="s">
        <v>56</v>
      </c>
      <c r="D7" s="36" t="s">
        <v>9</v>
      </c>
      <c r="E7" s="37">
        <f>E8+E19</f>
        <v>79189.56</v>
      </c>
      <c r="F7" s="37">
        <f>F8+F16+F19</f>
        <v>65242.56</v>
      </c>
      <c r="G7" s="38">
        <f>F7/E7*100</f>
        <v>82.3878299109125</v>
      </c>
      <c r="H7" s="37">
        <f>H8+H16+H19</f>
        <v>478949.56</v>
      </c>
      <c r="I7" s="37">
        <f>I8+I16+I19</f>
        <v>242667.15000000002</v>
      </c>
      <c r="J7" s="39">
        <f>I7/H7*100</f>
        <v>50.666535741258436</v>
      </c>
    </row>
    <row r="8" spans="1:10" s="1" customFormat="1" ht="15">
      <c r="A8" s="40"/>
      <c r="B8" s="41" t="s">
        <v>83</v>
      </c>
      <c r="C8" s="40" t="s">
        <v>56</v>
      </c>
      <c r="D8" s="25" t="s">
        <v>150</v>
      </c>
      <c r="E8" s="42">
        <f>E9</f>
        <v>20000</v>
      </c>
      <c r="F8" s="43">
        <f>F9</f>
        <v>6083</v>
      </c>
      <c r="G8" s="44">
        <f>F8/E8*100</f>
        <v>30.415</v>
      </c>
      <c r="H8" s="45">
        <f>H11+H13</f>
        <v>405000</v>
      </c>
      <c r="I8" s="43">
        <f>I11+I13</f>
        <v>179575.2</v>
      </c>
      <c r="J8" s="46">
        <f>I8/H8*100</f>
        <v>44.33955555555556</v>
      </c>
    </row>
    <row r="9" spans="1:10" s="1" customFormat="1" ht="15">
      <c r="A9" s="40"/>
      <c r="B9" s="47"/>
      <c r="C9" s="48" t="s">
        <v>109</v>
      </c>
      <c r="D9" s="12" t="s">
        <v>152</v>
      </c>
      <c r="E9" s="49">
        <v>20000</v>
      </c>
      <c r="F9" s="50">
        <v>6083</v>
      </c>
      <c r="G9" s="46">
        <f>F9/E9*100</f>
        <v>30.415</v>
      </c>
      <c r="H9" s="51"/>
      <c r="I9" s="49"/>
      <c r="J9" s="42"/>
    </row>
    <row r="10" spans="1:10" s="1" customFormat="1" ht="15">
      <c r="A10" s="30"/>
      <c r="B10" s="52"/>
      <c r="C10" s="53"/>
      <c r="D10" s="22" t="s">
        <v>151</v>
      </c>
      <c r="E10" s="54"/>
      <c r="F10" s="55"/>
      <c r="G10" s="56"/>
      <c r="H10" s="57"/>
      <c r="I10" s="54"/>
      <c r="J10" s="58"/>
    </row>
    <row r="11" spans="1:10" s="1" customFormat="1" ht="15">
      <c r="A11" s="30"/>
      <c r="B11" s="52"/>
      <c r="C11" s="53">
        <v>4590</v>
      </c>
      <c r="D11" s="22" t="s">
        <v>182</v>
      </c>
      <c r="E11" s="54"/>
      <c r="F11" s="55"/>
      <c r="G11" s="56"/>
      <c r="H11" s="55">
        <v>15000</v>
      </c>
      <c r="I11" s="59">
        <v>0</v>
      </c>
      <c r="J11" s="58">
        <f>I11/H11*100</f>
        <v>0</v>
      </c>
    </row>
    <row r="12" spans="1:10" s="1" customFormat="1" ht="15">
      <c r="A12" s="32"/>
      <c r="B12" s="52"/>
      <c r="C12" s="53"/>
      <c r="D12" s="22" t="s">
        <v>259</v>
      </c>
      <c r="E12" s="54"/>
      <c r="F12" s="60"/>
      <c r="G12" s="56"/>
      <c r="H12" s="54"/>
      <c r="I12" s="54"/>
      <c r="J12" s="61"/>
    </row>
    <row r="13" spans="1:10" s="1" customFormat="1" ht="15">
      <c r="A13" s="32"/>
      <c r="B13" s="62"/>
      <c r="C13" s="30">
        <v>6050</v>
      </c>
      <c r="D13" s="28" t="s">
        <v>197</v>
      </c>
      <c r="E13" s="58"/>
      <c r="F13" s="58"/>
      <c r="G13" s="56"/>
      <c r="H13" s="63">
        <v>390000</v>
      </c>
      <c r="I13" s="64">
        <v>179575.2</v>
      </c>
      <c r="J13" s="65">
        <f>I13/H13*100</f>
        <v>46.04492307692308</v>
      </c>
    </row>
    <row r="14" spans="1:10" s="1" customFormat="1" ht="15.75">
      <c r="A14" s="32"/>
      <c r="B14" s="31"/>
      <c r="C14" s="32"/>
      <c r="D14" s="29" t="s">
        <v>196</v>
      </c>
      <c r="E14" s="61"/>
      <c r="F14" s="61"/>
      <c r="G14" s="56"/>
      <c r="H14" s="61"/>
      <c r="I14" s="61"/>
      <c r="J14" s="66"/>
    </row>
    <row r="15" spans="1:10" s="1" customFormat="1" ht="15">
      <c r="A15" s="32"/>
      <c r="B15" s="31"/>
      <c r="C15" s="32"/>
      <c r="D15" s="29"/>
      <c r="E15" s="61"/>
      <c r="F15" s="61"/>
      <c r="G15" s="56"/>
      <c r="H15" s="67"/>
      <c r="I15" s="61"/>
      <c r="J15" s="61"/>
    </row>
    <row r="16" spans="1:10" s="1" customFormat="1" ht="15">
      <c r="A16" s="32"/>
      <c r="B16" s="31" t="s">
        <v>13</v>
      </c>
      <c r="C16" s="32" t="s">
        <v>56</v>
      </c>
      <c r="D16" s="29" t="s">
        <v>14</v>
      </c>
      <c r="E16" s="61"/>
      <c r="F16" s="61"/>
      <c r="G16" s="56"/>
      <c r="H16" s="67">
        <f>H17</f>
        <v>12000</v>
      </c>
      <c r="I16" s="68">
        <f>I17</f>
        <v>5170.22</v>
      </c>
      <c r="J16" s="65">
        <f>I16/H16*100</f>
        <v>43.085166666666666</v>
      </c>
    </row>
    <row r="17" spans="1:10" s="1" customFormat="1" ht="15">
      <c r="A17" s="32"/>
      <c r="B17" s="31"/>
      <c r="C17" s="32">
        <v>2850</v>
      </c>
      <c r="D17" s="29" t="s">
        <v>153</v>
      </c>
      <c r="E17" s="61"/>
      <c r="F17" s="61"/>
      <c r="G17" s="56"/>
      <c r="H17" s="67">
        <v>12000</v>
      </c>
      <c r="I17" s="68">
        <v>5170.22</v>
      </c>
      <c r="J17" s="65">
        <f>I17/H17*100</f>
        <v>43.085166666666666</v>
      </c>
    </row>
    <row r="18" spans="1:10" s="1" customFormat="1" ht="15">
      <c r="A18" s="32"/>
      <c r="B18" s="31"/>
      <c r="C18" s="32"/>
      <c r="D18" s="29"/>
      <c r="E18" s="61"/>
      <c r="F18" s="61"/>
      <c r="G18" s="56"/>
      <c r="H18" s="67"/>
      <c r="I18" s="67"/>
      <c r="J18" s="65"/>
    </row>
    <row r="19" spans="1:10" s="1" customFormat="1" ht="15">
      <c r="A19" s="32"/>
      <c r="B19" s="31" t="s">
        <v>15</v>
      </c>
      <c r="C19" s="32" t="s">
        <v>56</v>
      </c>
      <c r="D19" s="29" t="s">
        <v>154</v>
      </c>
      <c r="E19" s="68">
        <f>E20+E21</f>
        <v>59189.56</v>
      </c>
      <c r="F19" s="68">
        <f>F20+F21</f>
        <v>59159.56</v>
      </c>
      <c r="G19" s="56">
        <f>F19/E19*100</f>
        <v>99.94931538602417</v>
      </c>
      <c r="H19" s="68">
        <f>H23+H24+H25</f>
        <v>61949.560000000005</v>
      </c>
      <c r="I19" s="61">
        <f>I23+I24+I25</f>
        <v>57921.73</v>
      </c>
      <c r="J19" s="65">
        <f>I19/H19*100</f>
        <v>93.49821047962246</v>
      </c>
    </row>
    <row r="20" spans="1:10" s="1" customFormat="1" ht="15">
      <c r="A20" s="40"/>
      <c r="B20" s="41"/>
      <c r="C20" s="40" t="s">
        <v>112</v>
      </c>
      <c r="D20" s="29" t="s">
        <v>31</v>
      </c>
      <c r="E20" s="42">
        <v>140</v>
      </c>
      <c r="F20" s="46">
        <v>110</v>
      </c>
      <c r="G20" s="65">
        <f>F20/E20*100</f>
        <v>78.57142857142857</v>
      </c>
      <c r="H20" s="45"/>
      <c r="I20" s="42"/>
      <c r="J20" s="42"/>
    </row>
    <row r="21" spans="1:10" s="1" customFormat="1" ht="15">
      <c r="A21" s="48"/>
      <c r="B21" s="48"/>
      <c r="C21" s="40">
        <v>2010</v>
      </c>
      <c r="D21" s="15" t="s">
        <v>206</v>
      </c>
      <c r="E21" s="50">
        <v>59049.56</v>
      </c>
      <c r="F21" s="50">
        <v>59049.56</v>
      </c>
      <c r="G21" s="44">
        <f>F21/E21*100</f>
        <v>100</v>
      </c>
      <c r="H21" s="69"/>
      <c r="I21" s="49"/>
      <c r="J21" s="42"/>
    </row>
    <row r="22" spans="1:10" s="1" customFormat="1" ht="15">
      <c r="A22" s="53"/>
      <c r="B22" s="53"/>
      <c r="C22" s="30"/>
      <c r="D22" s="23" t="s">
        <v>205</v>
      </c>
      <c r="E22" s="54"/>
      <c r="F22" s="54"/>
      <c r="G22" s="59"/>
      <c r="H22" s="54"/>
      <c r="I22" s="54"/>
      <c r="J22" s="58"/>
    </row>
    <row r="23" spans="1:10" s="1" customFormat="1" ht="15">
      <c r="A23" s="32"/>
      <c r="B23" s="32"/>
      <c r="C23" s="30">
        <v>4210</v>
      </c>
      <c r="D23" s="23" t="s">
        <v>16</v>
      </c>
      <c r="E23" s="54"/>
      <c r="F23" s="54"/>
      <c r="G23" s="59"/>
      <c r="H23" s="54">
        <v>1557.83</v>
      </c>
      <c r="I23" s="59">
        <v>30</v>
      </c>
      <c r="J23" s="56">
        <f>I23/H23*100</f>
        <v>1.9257556986320714</v>
      </c>
    </row>
    <row r="24" spans="1:10" s="1" customFormat="1" ht="15">
      <c r="A24" s="30"/>
      <c r="B24" s="62"/>
      <c r="C24" s="30">
        <v>4300</v>
      </c>
      <c r="D24" s="29" t="s">
        <v>12</v>
      </c>
      <c r="E24" s="58"/>
      <c r="F24" s="58"/>
      <c r="G24" s="56"/>
      <c r="H24" s="63">
        <v>2500</v>
      </c>
      <c r="I24" s="58">
        <v>0</v>
      </c>
      <c r="J24" s="56">
        <f>I24/H24*100</f>
        <v>0</v>
      </c>
    </row>
    <row r="25" spans="1:10" s="1" customFormat="1" ht="15">
      <c r="A25" s="32"/>
      <c r="B25" s="31"/>
      <c r="C25" s="32">
        <v>4430</v>
      </c>
      <c r="D25" s="29" t="s">
        <v>27</v>
      </c>
      <c r="E25" s="61"/>
      <c r="F25" s="61"/>
      <c r="G25" s="56"/>
      <c r="H25" s="68">
        <v>57891.73</v>
      </c>
      <c r="I25" s="61">
        <v>57891.73</v>
      </c>
      <c r="J25" s="56">
        <f>I25/H25*100</f>
        <v>100</v>
      </c>
    </row>
    <row r="26" spans="1:10" s="1" customFormat="1" ht="15">
      <c r="A26" s="32"/>
      <c r="B26" s="31"/>
      <c r="C26" s="32"/>
      <c r="D26" s="29"/>
      <c r="E26" s="61"/>
      <c r="F26" s="61"/>
      <c r="G26" s="56"/>
      <c r="H26" s="67"/>
      <c r="I26" s="61"/>
      <c r="J26" s="70"/>
    </row>
    <row r="27" spans="1:10" s="2" customFormat="1" ht="15.75">
      <c r="A27" s="33" t="s">
        <v>17</v>
      </c>
      <c r="B27" s="71"/>
      <c r="C27" s="33" t="s">
        <v>56</v>
      </c>
      <c r="D27" s="72" t="s">
        <v>18</v>
      </c>
      <c r="E27" s="73">
        <f>E29</f>
        <v>4000</v>
      </c>
      <c r="F27" s="74">
        <f>F28</f>
        <v>500.23</v>
      </c>
      <c r="G27" s="38">
        <f>F27/E27*100</f>
        <v>12.50575</v>
      </c>
      <c r="H27" s="73"/>
      <c r="I27" s="66"/>
      <c r="J27" s="70"/>
    </row>
    <row r="28" spans="1:10" s="1" customFormat="1" ht="15">
      <c r="A28" s="32"/>
      <c r="B28" s="32" t="s">
        <v>19</v>
      </c>
      <c r="C28" s="32" t="s">
        <v>56</v>
      </c>
      <c r="D28" s="29" t="s">
        <v>20</v>
      </c>
      <c r="E28" s="67">
        <f>E29</f>
        <v>4000</v>
      </c>
      <c r="F28" s="68">
        <f>F29</f>
        <v>500.23</v>
      </c>
      <c r="G28" s="65">
        <f>F28/E28*100</f>
        <v>12.50575</v>
      </c>
      <c r="H28" s="67"/>
      <c r="I28" s="61"/>
      <c r="J28" s="75"/>
    </row>
    <row r="29" spans="1:10" s="1" customFormat="1" ht="15">
      <c r="A29" s="32"/>
      <c r="B29" s="32"/>
      <c r="C29" s="32" t="s">
        <v>110</v>
      </c>
      <c r="D29" s="29" t="s">
        <v>199</v>
      </c>
      <c r="E29" s="67">
        <v>4000</v>
      </c>
      <c r="F29" s="68">
        <v>500.23</v>
      </c>
      <c r="G29" s="65">
        <f>F29/E29*100</f>
        <v>12.50575</v>
      </c>
      <c r="H29" s="61"/>
      <c r="I29" s="61"/>
      <c r="J29" s="75"/>
    </row>
    <row r="30" spans="1:10" s="1" customFormat="1" ht="15.75">
      <c r="A30" s="32"/>
      <c r="B30" s="31"/>
      <c r="C30" s="32"/>
      <c r="D30" s="29" t="s">
        <v>198</v>
      </c>
      <c r="E30" s="61"/>
      <c r="F30" s="61"/>
      <c r="G30" s="38"/>
      <c r="H30" s="61"/>
      <c r="I30" s="61"/>
      <c r="J30" s="70"/>
    </row>
    <row r="31" spans="1:10" s="1" customFormat="1" ht="15.75">
      <c r="A31" s="32"/>
      <c r="B31" s="31"/>
      <c r="C31" s="32"/>
      <c r="D31" s="29"/>
      <c r="E31" s="61"/>
      <c r="F31" s="61"/>
      <c r="G31" s="38"/>
      <c r="H31" s="61"/>
      <c r="I31" s="61"/>
      <c r="J31" s="70"/>
    </row>
    <row r="32" spans="1:10" s="2" customFormat="1" ht="15.75">
      <c r="A32" s="33">
        <v>600</v>
      </c>
      <c r="B32" s="33"/>
      <c r="C32" s="33" t="s">
        <v>56</v>
      </c>
      <c r="D32" s="72" t="s">
        <v>21</v>
      </c>
      <c r="E32" s="66"/>
      <c r="F32" s="66"/>
      <c r="G32" s="39"/>
      <c r="H32" s="73">
        <f>H33+H37</f>
        <v>408000</v>
      </c>
      <c r="I32" s="74">
        <f>I33+I37</f>
        <v>202917.11</v>
      </c>
      <c r="J32" s="39">
        <f aca="true" t="shared" si="0" ref="J32:J42">I32/H32*100</f>
        <v>49.73458578431372</v>
      </c>
    </row>
    <row r="33" spans="1:10" s="10" customFormat="1" ht="15">
      <c r="A33" s="32"/>
      <c r="B33" s="31">
        <v>60013</v>
      </c>
      <c r="C33" s="32" t="s">
        <v>56</v>
      </c>
      <c r="D33" s="29" t="s">
        <v>295</v>
      </c>
      <c r="E33" s="61"/>
      <c r="F33" s="61"/>
      <c r="G33" s="65"/>
      <c r="H33" s="67">
        <f>H34</f>
        <v>83000</v>
      </c>
      <c r="I33" s="68">
        <f>I34</f>
        <v>20130</v>
      </c>
      <c r="J33" s="65">
        <f t="shared" si="0"/>
        <v>24.253012048192772</v>
      </c>
    </row>
    <row r="34" spans="1:10" s="10" customFormat="1" ht="15">
      <c r="A34" s="32"/>
      <c r="B34" s="32"/>
      <c r="C34" s="32">
        <v>2330</v>
      </c>
      <c r="D34" s="29" t="s">
        <v>296</v>
      </c>
      <c r="E34" s="61"/>
      <c r="F34" s="61"/>
      <c r="G34" s="65"/>
      <c r="H34" s="67">
        <v>83000</v>
      </c>
      <c r="I34" s="68">
        <v>20130</v>
      </c>
      <c r="J34" s="65">
        <f t="shared" si="0"/>
        <v>24.253012048192772</v>
      </c>
    </row>
    <row r="35" spans="1:10" s="10" customFormat="1" ht="15">
      <c r="A35" s="32"/>
      <c r="B35" s="32"/>
      <c r="C35" s="32"/>
      <c r="D35" s="29" t="s">
        <v>297</v>
      </c>
      <c r="E35" s="61"/>
      <c r="F35" s="61"/>
      <c r="G35" s="65"/>
      <c r="H35" s="61"/>
      <c r="I35" s="68"/>
      <c r="J35" s="65"/>
    </row>
    <row r="36" spans="1:10" s="10" customFormat="1" ht="15">
      <c r="A36" s="32"/>
      <c r="B36" s="31"/>
      <c r="C36" s="32"/>
      <c r="D36" s="29" t="s">
        <v>298</v>
      </c>
      <c r="E36" s="61"/>
      <c r="F36" s="61"/>
      <c r="G36" s="65"/>
      <c r="H36" s="61"/>
      <c r="I36" s="68"/>
      <c r="J36" s="65"/>
    </row>
    <row r="37" spans="1:10" s="1" customFormat="1" ht="15.75">
      <c r="A37" s="32"/>
      <c r="B37" s="31">
        <v>60016</v>
      </c>
      <c r="C37" s="32" t="s">
        <v>56</v>
      </c>
      <c r="D37" s="29" t="s">
        <v>22</v>
      </c>
      <c r="E37" s="61"/>
      <c r="F37" s="61"/>
      <c r="G37" s="39"/>
      <c r="H37" s="67">
        <f>H38+H39+H40+H41+H42</f>
        <v>325000</v>
      </c>
      <c r="I37" s="68">
        <f>I38+I39+I40+I41</f>
        <v>182787.11</v>
      </c>
      <c r="J37" s="65">
        <f t="shared" si="0"/>
        <v>56.24218769230769</v>
      </c>
    </row>
    <row r="38" spans="1:10" s="1" customFormat="1" ht="15.75">
      <c r="A38" s="32"/>
      <c r="B38" s="31"/>
      <c r="C38" s="32">
        <v>4170</v>
      </c>
      <c r="D38" s="29" t="s">
        <v>183</v>
      </c>
      <c r="E38" s="61"/>
      <c r="F38" s="61"/>
      <c r="G38" s="38"/>
      <c r="H38" s="67">
        <v>20000</v>
      </c>
      <c r="I38" s="68">
        <v>9581</v>
      </c>
      <c r="J38" s="65">
        <f t="shared" si="0"/>
        <v>47.905</v>
      </c>
    </row>
    <row r="39" spans="1:10" s="1" customFormat="1" ht="15.75">
      <c r="A39" s="32"/>
      <c r="B39" s="31"/>
      <c r="C39" s="32">
        <v>4210</v>
      </c>
      <c r="D39" s="29" t="s">
        <v>16</v>
      </c>
      <c r="E39" s="61"/>
      <c r="F39" s="61"/>
      <c r="G39" s="38"/>
      <c r="H39" s="67">
        <v>65000</v>
      </c>
      <c r="I39" s="61">
        <v>41569.32</v>
      </c>
      <c r="J39" s="65">
        <f t="shared" si="0"/>
        <v>63.952799999999996</v>
      </c>
    </row>
    <row r="40" spans="1:10" s="1" customFormat="1" ht="15.75">
      <c r="A40" s="32"/>
      <c r="B40" s="31"/>
      <c r="C40" s="32">
        <v>4270</v>
      </c>
      <c r="D40" s="29" t="s">
        <v>90</v>
      </c>
      <c r="E40" s="61"/>
      <c r="F40" s="61"/>
      <c r="G40" s="38"/>
      <c r="H40" s="67">
        <v>15000</v>
      </c>
      <c r="I40" s="65">
        <v>14993.8</v>
      </c>
      <c r="J40" s="65">
        <f t="shared" si="0"/>
        <v>99.95866666666666</v>
      </c>
    </row>
    <row r="41" spans="1:10" s="1" customFormat="1" ht="15.75">
      <c r="A41" s="32"/>
      <c r="B41" s="31"/>
      <c r="C41" s="32">
        <v>4300</v>
      </c>
      <c r="D41" s="29" t="s">
        <v>12</v>
      </c>
      <c r="E41" s="61"/>
      <c r="F41" s="61"/>
      <c r="G41" s="38"/>
      <c r="H41" s="67">
        <v>120000</v>
      </c>
      <c r="I41" s="68">
        <v>116642.99</v>
      </c>
      <c r="J41" s="65">
        <f t="shared" si="0"/>
        <v>97.20249166666667</v>
      </c>
    </row>
    <row r="42" spans="1:10" s="1" customFormat="1" ht="15.75">
      <c r="A42" s="40"/>
      <c r="B42" s="41"/>
      <c r="C42" s="40">
        <v>6050</v>
      </c>
      <c r="D42" s="25" t="s">
        <v>278</v>
      </c>
      <c r="E42" s="42"/>
      <c r="F42" s="42"/>
      <c r="G42" s="38"/>
      <c r="H42" s="42">
        <v>105000</v>
      </c>
      <c r="I42" s="42">
        <v>0</v>
      </c>
      <c r="J42" s="46">
        <f t="shared" si="0"/>
        <v>0</v>
      </c>
    </row>
    <row r="43" spans="1:10" s="1" customFormat="1" ht="15.75">
      <c r="A43" s="40"/>
      <c r="B43" s="41"/>
      <c r="C43" s="40"/>
      <c r="D43" s="25"/>
      <c r="E43" s="42"/>
      <c r="F43" s="42"/>
      <c r="G43" s="76"/>
      <c r="H43" s="42"/>
      <c r="I43" s="42"/>
      <c r="J43" s="77"/>
    </row>
    <row r="44" spans="1:10" s="2" customFormat="1" ht="15.75">
      <c r="A44" s="78">
        <v>700</v>
      </c>
      <c r="B44" s="79"/>
      <c r="C44" s="78" t="s">
        <v>56</v>
      </c>
      <c r="D44" s="80" t="s">
        <v>23</v>
      </c>
      <c r="E44" s="81">
        <f>E54+E70</f>
        <v>264000</v>
      </c>
      <c r="F44" s="82">
        <f>F45+F54+F70</f>
        <v>168224.06</v>
      </c>
      <c r="G44" s="39">
        <f>F44/E44*100</f>
        <v>63.72123484848484</v>
      </c>
      <c r="H44" s="81">
        <f>H45+H54</f>
        <v>406700</v>
      </c>
      <c r="I44" s="82">
        <f>I45+I54</f>
        <v>206166.21999999997</v>
      </c>
      <c r="J44" s="77">
        <f>I44/H44*100</f>
        <v>50.69245635603639</v>
      </c>
    </row>
    <row r="45" spans="1:10" s="1" customFormat="1" ht="15">
      <c r="A45" s="40"/>
      <c r="B45" s="47">
        <v>70004</v>
      </c>
      <c r="C45" s="48" t="s">
        <v>56</v>
      </c>
      <c r="D45" s="12" t="s">
        <v>24</v>
      </c>
      <c r="E45" s="69"/>
      <c r="F45" s="69"/>
      <c r="G45" s="46"/>
      <c r="H45" s="83">
        <f>H47+H48+H49+H50+H51+H52</f>
        <v>156700</v>
      </c>
      <c r="I45" s="50">
        <f>I47+I48+I49+I50+I51+I52</f>
        <v>61683.14</v>
      </c>
      <c r="J45" s="46">
        <f>I45/H45*100</f>
        <v>39.36384173580089</v>
      </c>
    </row>
    <row r="46" spans="1:10" s="1" customFormat="1" ht="15.75">
      <c r="A46" s="30"/>
      <c r="B46" s="52"/>
      <c r="C46" s="53"/>
      <c r="D46" s="22" t="s">
        <v>25</v>
      </c>
      <c r="E46" s="54"/>
      <c r="F46" s="54"/>
      <c r="G46" s="38"/>
      <c r="H46" s="57"/>
      <c r="I46" s="54"/>
      <c r="J46" s="56"/>
    </row>
    <row r="47" spans="1:10" s="1" customFormat="1" ht="15.75">
      <c r="A47" s="30"/>
      <c r="B47" s="52"/>
      <c r="C47" s="53">
        <v>4170</v>
      </c>
      <c r="D47" s="22" t="s">
        <v>183</v>
      </c>
      <c r="E47" s="54"/>
      <c r="F47" s="54"/>
      <c r="G47" s="38"/>
      <c r="H47" s="55">
        <v>12000</v>
      </c>
      <c r="I47" s="59">
        <v>518</v>
      </c>
      <c r="J47" s="65">
        <f aca="true" t="shared" si="1" ref="J47:J52">I47/H47*100</f>
        <v>4.316666666666666</v>
      </c>
    </row>
    <row r="48" spans="1:10" s="1" customFormat="1" ht="15.75">
      <c r="A48" s="30"/>
      <c r="B48" s="62"/>
      <c r="C48" s="30">
        <v>4210</v>
      </c>
      <c r="D48" s="28" t="s">
        <v>16</v>
      </c>
      <c r="E48" s="58"/>
      <c r="F48" s="58"/>
      <c r="G48" s="38"/>
      <c r="H48" s="63">
        <v>68500</v>
      </c>
      <c r="I48" s="64">
        <v>27712.84</v>
      </c>
      <c r="J48" s="65">
        <f t="shared" si="1"/>
        <v>40.45670072992701</v>
      </c>
    </row>
    <row r="49" spans="1:10" s="1" customFormat="1" ht="15.75">
      <c r="A49" s="32"/>
      <c r="B49" s="31"/>
      <c r="C49" s="32">
        <v>4260</v>
      </c>
      <c r="D49" s="29" t="s">
        <v>26</v>
      </c>
      <c r="E49" s="61"/>
      <c r="F49" s="61"/>
      <c r="G49" s="38"/>
      <c r="H49" s="67">
        <v>11000</v>
      </c>
      <c r="I49" s="68">
        <v>3980.02</v>
      </c>
      <c r="J49" s="65">
        <f t="shared" si="1"/>
        <v>36.181999999999995</v>
      </c>
    </row>
    <row r="50" spans="1:10" s="1" customFormat="1" ht="15.75">
      <c r="A50" s="32"/>
      <c r="B50" s="31"/>
      <c r="C50" s="32">
        <v>4270</v>
      </c>
      <c r="D50" s="29" t="s">
        <v>90</v>
      </c>
      <c r="E50" s="61"/>
      <c r="F50" s="61"/>
      <c r="G50" s="38"/>
      <c r="H50" s="67">
        <v>35000</v>
      </c>
      <c r="I50" s="68">
        <v>12200</v>
      </c>
      <c r="J50" s="65">
        <f t="shared" si="1"/>
        <v>34.85714285714286</v>
      </c>
    </row>
    <row r="51" spans="1:10" s="1" customFormat="1" ht="15.75">
      <c r="A51" s="32"/>
      <c r="B51" s="31"/>
      <c r="C51" s="32">
        <v>4300</v>
      </c>
      <c r="D51" s="29" t="s">
        <v>12</v>
      </c>
      <c r="E51" s="61"/>
      <c r="F51" s="61"/>
      <c r="G51" s="38"/>
      <c r="H51" s="67">
        <v>29200</v>
      </c>
      <c r="I51" s="68">
        <v>17272.28</v>
      </c>
      <c r="J51" s="65">
        <f t="shared" si="1"/>
        <v>59.15164383561643</v>
      </c>
    </row>
    <row r="52" spans="1:10" s="1" customFormat="1" ht="15.75">
      <c r="A52" s="32"/>
      <c r="B52" s="31"/>
      <c r="C52" s="32">
        <v>4530</v>
      </c>
      <c r="D52" s="29" t="s">
        <v>28</v>
      </c>
      <c r="E52" s="61"/>
      <c r="F52" s="61"/>
      <c r="G52" s="38"/>
      <c r="H52" s="67">
        <v>1000</v>
      </c>
      <c r="I52" s="68">
        <v>0</v>
      </c>
      <c r="J52" s="65">
        <f t="shared" si="1"/>
        <v>0</v>
      </c>
    </row>
    <row r="53" spans="1:10" s="1" customFormat="1" ht="15.75">
      <c r="A53" s="32"/>
      <c r="B53" s="31"/>
      <c r="C53" s="32"/>
      <c r="D53" s="29"/>
      <c r="E53" s="61"/>
      <c r="F53" s="61"/>
      <c r="G53" s="38"/>
      <c r="H53" s="61"/>
      <c r="I53" s="61"/>
      <c r="J53" s="39"/>
    </row>
    <row r="54" spans="1:10" s="1" customFormat="1" ht="15">
      <c r="A54" s="32"/>
      <c r="B54" s="31">
        <v>70005</v>
      </c>
      <c r="C54" s="32" t="s">
        <v>56</v>
      </c>
      <c r="D54" s="29" t="s">
        <v>155</v>
      </c>
      <c r="E54" s="67">
        <f>E59+E61+E62+E64+E66+E67+E68</f>
        <v>262000</v>
      </c>
      <c r="F54" s="68">
        <f>F59+F61+F62+F64+F66+F67+F68</f>
        <v>168224.06</v>
      </c>
      <c r="G54" s="56">
        <f>F54/E54*100</f>
        <v>64.20765648854962</v>
      </c>
      <c r="H54" s="67">
        <f>H55+H56+H57+H58</f>
        <v>250000</v>
      </c>
      <c r="I54" s="68">
        <f>I55+I56+I57+I58</f>
        <v>144483.08</v>
      </c>
      <c r="J54" s="65">
        <f>I54/H54*100</f>
        <v>57.793231999999996</v>
      </c>
    </row>
    <row r="55" spans="1:10" s="1" customFormat="1" ht="15">
      <c r="A55" s="32"/>
      <c r="B55" s="31"/>
      <c r="C55" s="32">
        <v>4300</v>
      </c>
      <c r="D55" s="29" t="s">
        <v>12</v>
      </c>
      <c r="E55" s="61"/>
      <c r="F55" s="61"/>
      <c r="G55" s="56"/>
      <c r="H55" s="67">
        <v>70000</v>
      </c>
      <c r="I55" s="68">
        <v>13449.26</v>
      </c>
      <c r="J55" s="65">
        <f>I55/H55*100</f>
        <v>19.213228571428573</v>
      </c>
    </row>
    <row r="56" spans="1:10" s="1" customFormat="1" ht="15">
      <c r="A56" s="32"/>
      <c r="B56" s="31"/>
      <c r="C56" s="32">
        <v>4520</v>
      </c>
      <c r="D56" s="29" t="s">
        <v>290</v>
      </c>
      <c r="E56" s="61"/>
      <c r="F56" s="61"/>
      <c r="G56" s="56"/>
      <c r="H56" s="67">
        <v>200</v>
      </c>
      <c r="I56" s="68">
        <v>21.78</v>
      </c>
      <c r="J56" s="65">
        <f>I56/H56*100</f>
        <v>10.89</v>
      </c>
    </row>
    <row r="57" spans="1:10" s="1" customFormat="1" ht="15">
      <c r="A57" s="32"/>
      <c r="B57" s="31"/>
      <c r="C57" s="32">
        <v>4530</v>
      </c>
      <c r="D57" s="29" t="s">
        <v>28</v>
      </c>
      <c r="E57" s="61"/>
      <c r="F57" s="61"/>
      <c r="G57" s="56"/>
      <c r="H57" s="67">
        <v>29800</v>
      </c>
      <c r="I57" s="68">
        <v>9261.59</v>
      </c>
      <c r="J57" s="65">
        <f>I57/H57*100</f>
        <v>31.079161073825507</v>
      </c>
    </row>
    <row r="58" spans="1:10" s="1" customFormat="1" ht="15">
      <c r="A58" s="32"/>
      <c r="B58" s="31"/>
      <c r="C58" s="32">
        <v>6050</v>
      </c>
      <c r="D58" s="29" t="s">
        <v>275</v>
      </c>
      <c r="E58" s="61"/>
      <c r="F58" s="61"/>
      <c r="G58" s="56"/>
      <c r="H58" s="67">
        <v>150000</v>
      </c>
      <c r="I58" s="68">
        <v>121750.45</v>
      </c>
      <c r="J58" s="65">
        <f>I58/H58*100</f>
        <v>81.16696666666667</v>
      </c>
    </row>
    <row r="59" spans="1:10" s="1" customFormat="1" ht="15.75">
      <c r="A59" s="32"/>
      <c r="B59" s="31"/>
      <c r="C59" s="32" t="s">
        <v>111</v>
      </c>
      <c r="D59" s="29" t="s">
        <v>200</v>
      </c>
      <c r="E59" s="67">
        <v>40000</v>
      </c>
      <c r="F59" s="68">
        <v>33488.73</v>
      </c>
      <c r="G59" s="56">
        <f>F59/E59*100</f>
        <v>83.72182500000001</v>
      </c>
      <c r="H59" s="61"/>
      <c r="I59" s="61"/>
      <c r="J59" s="39"/>
    </row>
    <row r="60" spans="1:10" s="1" customFormat="1" ht="15.75">
      <c r="A60" s="32"/>
      <c r="B60" s="31"/>
      <c r="C60" s="32"/>
      <c r="D60" s="29" t="s">
        <v>201</v>
      </c>
      <c r="E60" s="67"/>
      <c r="F60" s="67"/>
      <c r="G60" s="56"/>
      <c r="H60" s="61"/>
      <c r="I60" s="61"/>
      <c r="J60" s="39"/>
    </row>
    <row r="61" spans="1:10" s="1" customFormat="1" ht="15.75">
      <c r="A61" s="32"/>
      <c r="B61" s="31"/>
      <c r="C61" s="32" t="s">
        <v>112</v>
      </c>
      <c r="D61" s="29" t="s">
        <v>31</v>
      </c>
      <c r="E61" s="67">
        <v>8000</v>
      </c>
      <c r="F61" s="68">
        <v>2700</v>
      </c>
      <c r="G61" s="56">
        <f>F61/E61*100</f>
        <v>33.75</v>
      </c>
      <c r="H61" s="61"/>
      <c r="I61" s="61"/>
      <c r="J61" s="39"/>
    </row>
    <row r="62" spans="1:10" s="1" customFormat="1" ht="15.75">
      <c r="A62" s="32"/>
      <c r="B62" s="32"/>
      <c r="C62" s="32" t="s">
        <v>110</v>
      </c>
      <c r="D62" s="29" t="s">
        <v>202</v>
      </c>
      <c r="E62" s="67">
        <v>105000</v>
      </c>
      <c r="F62" s="68">
        <v>45939.18</v>
      </c>
      <c r="G62" s="65">
        <f>F62/E62*100</f>
        <v>43.7516</v>
      </c>
      <c r="H62" s="61"/>
      <c r="I62" s="61"/>
      <c r="J62" s="39"/>
    </row>
    <row r="63" spans="1:10" s="1" customFormat="1" ht="15.75">
      <c r="A63" s="32"/>
      <c r="B63" s="32"/>
      <c r="C63" s="32"/>
      <c r="D63" s="29" t="s">
        <v>203</v>
      </c>
      <c r="E63" s="67"/>
      <c r="F63" s="67"/>
      <c r="G63" s="65"/>
      <c r="H63" s="61"/>
      <c r="I63" s="61"/>
      <c r="J63" s="39"/>
    </row>
    <row r="64" spans="1:10" s="1" customFormat="1" ht="15.75">
      <c r="A64" s="32"/>
      <c r="B64" s="32"/>
      <c r="C64" s="32" t="s">
        <v>252</v>
      </c>
      <c r="D64" s="29" t="s">
        <v>253</v>
      </c>
      <c r="E64" s="67">
        <v>5000</v>
      </c>
      <c r="F64" s="68">
        <v>837</v>
      </c>
      <c r="G64" s="65">
        <f>F64/E64*100</f>
        <v>16.74</v>
      </c>
      <c r="H64" s="61"/>
      <c r="I64" s="61"/>
      <c r="J64" s="39"/>
    </row>
    <row r="65" spans="1:10" s="1" customFormat="1" ht="15.75">
      <c r="A65" s="32"/>
      <c r="B65" s="31"/>
      <c r="C65" s="32"/>
      <c r="D65" s="29" t="s">
        <v>254</v>
      </c>
      <c r="E65" s="67"/>
      <c r="F65" s="67"/>
      <c r="G65" s="56"/>
      <c r="H65" s="61"/>
      <c r="I65" s="61"/>
      <c r="J65" s="39"/>
    </row>
    <row r="66" spans="1:10" s="1" customFormat="1" ht="15.75">
      <c r="A66" s="32"/>
      <c r="B66" s="32"/>
      <c r="C66" s="32" t="s">
        <v>173</v>
      </c>
      <c r="D66" s="29" t="s">
        <v>204</v>
      </c>
      <c r="E66" s="67">
        <v>100000</v>
      </c>
      <c r="F66" s="68">
        <v>77553.1</v>
      </c>
      <c r="G66" s="65">
        <f>F66/E66*100</f>
        <v>77.55310000000001</v>
      </c>
      <c r="H66" s="61"/>
      <c r="I66" s="61"/>
      <c r="J66" s="39"/>
    </row>
    <row r="67" spans="1:10" ht="15.75">
      <c r="A67" s="32"/>
      <c r="B67" s="32"/>
      <c r="C67" s="32" t="s">
        <v>114</v>
      </c>
      <c r="D67" s="29" t="s">
        <v>144</v>
      </c>
      <c r="E67" s="67">
        <v>4000</v>
      </c>
      <c r="F67" s="68">
        <v>3706.05</v>
      </c>
      <c r="G67" s="65">
        <f>F67/E67*100</f>
        <v>92.65125</v>
      </c>
      <c r="H67" s="61"/>
      <c r="I67" s="61"/>
      <c r="J67" s="39"/>
    </row>
    <row r="68" spans="1:10" ht="15.75">
      <c r="A68" s="32"/>
      <c r="B68" s="32"/>
      <c r="C68" s="32" t="s">
        <v>109</v>
      </c>
      <c r="D68" s="84" t="s">
        <v>303</v>
      </c>
      <c r="E68" s="67">
        <v>0</v>
      </c>
      <c r="F68" s="68">
        <v>4000</v>
      </c>
      <c r="G68" s="65">
        <v>0</v>
      </c>
      <c r="H68" s="61"/>
      <c r="I68" s="61"/>
      <c r="J68" s="39"/>
    </row>
    <row r="69" spans="1:10" ht="15.75">
      <c r="A69" s="32"/>
      <c r="B69" s="31"/>
      <c r="C69" s="32"/>
      <c r="D69" s="29" t="s">
        <v>294</v>
      </c>
      <c r="E69" s="67"/>
      <c r="F69" s="67"/>
      <c r="G69" s="56"/>
      <c r="H69" s="61"/>
      <c r="I69" s="61"/>
      <c r="J69" s="39"/>
    </row>
    <row r="70" spans="1:10" ht="15.75">
      <c r="A70" s="32"/>
      <c r="B70" s="31">
        <v>70095</v>
      </c>
      <c r="C70" s="32" t="s">
        <v>56</v>
      </c>
      <c r="D70" s="29" t="s">
        <v>30</v>
      </c>
      <c r="E70" s="67">
        <f>E71</f>
        <v>2000</v>
      </c>
      <c r="F70" s="61">
        <f>F71</f>
        <v>0</v>
      </c>
      <c r="G70" s="56">
        <f>F70/E70*100</f>
        <v>0</v>
      </c>
      <c r="H70" s="61"/>
      <c r="I70" s="61"/>
      <c r="J70" s="39"/>
    </row>
    <row r="71" spans="1:10" ht="15.75">
      <c r="A71" s="32"/>
      <c r="B71" s="31"/>
      <c r="C71" s="32" t="s">
        <v>112</v>
      </c>
      <c r="D71" s="29" t="s">
        <v>31</v>
      </c>
      <c r="E71" s="67">
        <v>2000</v>
      </c>
      <c r="F71" s="61">
        <v>0</v>
      </c>
      <c r="G71" s="56">
        <f>F71/E71*100</f>
        <v>0</v>
      </c>
      <c r="H71" s="61"/>
      <c r="I71" s="61"/>
      <c r="J71" s="39"/>
    </row>
    <row r="72" spans="1:10" ht="15.75">
      <c r="A72" s="32"/>
      <c r="B72" s="31"/>
      <c r="C72" s="32"/>
      <c r="D72" s="29"/>
      <c r="E72" s="67"/>
      <c r="F72" s="61"/>
      <c r="G72" s="56"/>
      <c r="H72" s="61"/>
      <c r="I72" s="61"/>
      <c r="J72" s="39"/>
    </row>
    <row r="73" spans="1:10" s="5" customFormat="1" ht="15.75">
      <c r="A73" s="33">
        <v>750</v>
      </c>
      <c r="B73" s="71"/>
      <c r="C73" s="33" t="s">
        <v>56</v>
      </c>
      <c r="D73" s="72" t="s">
        <v>32</v>
      </c>
      <c r="E73" s="73">
        <f>E74+E90</f>
        <v>54241</v>
      </c>
      <c r="F73" s="74">
        <f>F74+F90</f>
        <v>30198.440000000002</v>
      </c>
      <c r="G73" s="38">
        <f>F73/E73*100</f>
        <v>55.67456352205896</v>
      </c>
      <c r="H73" s="73">
        <f>H74+H83+H90+H123</f>
        <v>1653437</v>
      </c>
      <c r="I73" s="74">
        <f>I74+I83+I90+I123</f>
        <v>695641.8600000001</v>
      </c>
      <c r="J73" s="39">
        <f>I73/H73*100</f>
        <v>42.07247448799078</v>
      </c>
    </row>
    <row r="74" spans="1:10" ht="15.75">
      <c r="A74" s="32"/>
      <c r="B74" s="32">
        <v>75011</v>
      </c>
      <c r="C74" s="32" t="s">
        <v>56</v>
      </c>
      <c r="D74" s="29" t="s">
        <v>130</v>
      </c>
      <c r="E74" s="67">
        <f>E75</f>
        <v>37841</v>
      </c>
      <c r="F74" s="68">
        <f>F75</f>
        <v>20720</v>
      </c>
      <c r="G74" s="44">
        <f>F74/E74*100</f>
        <v>54.75542401099337</v>
      </c>
      <c r="H74" s="68">
        <f>H77+H78+H79+H80+H81</f>
        <v>37841</v>
      </c>
      <c r="I74" s="68">
        <f>I77+I78+I79+I80+I81</f>
        <v>20662.38</v>
      </c>
      <c r="J74" s="39">
        <f>I74/H74*100</f>
        <v>54.603155307734994</v>
      </c>
    </row>
    <row r="75" spans="1:10" ht="15">
      <c r="A75" s="40"/>
      <c r="B75" s="47"/>
      <c r="C75" s="48">
        <v>2010</v>
      </c>
      <c r="D75" s="12" t="s">
        <v>206</v>
      </c>
      <c r="E75" s="69">
        <v>37841</v>
      </c>
      <c r="F75" s="50">
        <v>20720</v>
      </c>
      <c r="G75" s="46">
        <f>F75/E75*100</f>
        <v>54.75542401099337</v>
      </c>
      <c r="H75" s="51"/>
      <c r="I75" s="49"/>
      <c r="J75" s="42"/>
    </row>
    <row r="76" spans="1:10" ht="15.75">
      <c r="A76" s="30"/>
      <c r="B76" s="52"/>
      <c r="C76" s="53"/>
      <c r="D76" s="22" t="s">
        <v>205</v>
      </c>
      <c r="E76" s="55"/>
      <c r="F76" s="55"/>
      <c r="G76" s="38"/>
      <c r="H76" s="57"/>
      <c r="I76" s="54"/>
      <c r="J76" s="58"/>
    </row>
    <row r="77" spans="1:10" ht="15.75">
      <c r="A77" s="32"/>
      <c r="B77" s="32"/>
      <c r="C77" s="32">
        <v>4010</v>
      </c>
      <c r="D77" s="29" t="s">
        <v>33</v>
      </c>
      <c r="E77" s="61"/>
      <c r="F77" s="61"/>
      <c r="G77" s="38"/>
      <c r="H77" s="68">
        <v>30000</v>
      </c>
      <c r="I77" s="68">
        <v>16599.37</v>
      </c>
      <c r="J77" s="65">
        <f>I77/H77*100</f>
        <v>55.33123333333333</v>
      </c>
    </row>
    <row r="78" spans="1:10" ht="15.75">
      <c r="A78" s="32"/>
      <c r="B78" s="31"/>
      <c r="C78" s="32">
        <v>4110</v>
      </c>
      <c r="D78" s="29" t="s">
        <v>34</v>
      </c>
      <c r="E78" s="61"/>
      <c r="F78" s="61"/>
      <c r="G78" s="38"/>
      <c r="H78" s="68">
        <v>5130</v>
      </c>
      <c r="I78" s="68">
        <v>2845.61</v>
      </c>
      <c r="J78" s="65">
        <f>I78/H78*100</f>
        <v>55.469980506822615</v>
      </c>
    </row>
    <row r="79" spans="1:10" ht="15.75">
      <c r="A79" s="32"/>
      <c r="B79" s="31"/>
      <c r="C79" s="32">
        <v>4120</v>
      </c>
      <c r="D79" s="29" t="s">
        <v>35</v>
      </c>
      <c r="E79" s="61"/>
      <c r="F79" s="61"/>
      <c r="G79" s="38"/>
      <c r="H79" s="68">
        <v>735</v>
      </c>
      <c r="I79" s="68">
        <v>461.7</v>
      </c>
      <c r="J79" s="65">
        <f>I79/H79*100</f>
        <v>62.816326530612244</v>
      </c>
    </row>
    <row r="80" spans="1:10" ht="15.75">
      <c r="A80" s="32"/>
      <c r="B80" s="31"/>
      <c r="C80" s="32">
        <v>4210</v>
      </c>
      <c r="D80" s="29" t="s">
        <v>16</v>
      </c>
      <c r="E80" s="61"/>
      <c r="F80" s="61"/>
      <c r="G80" s="38"/>
      <c r="H80" s="67">
        <v>1171</v>
      </c>
      <c r="I80" s="68">
        <v>666.4</v>
      </c>
      <c r="J80" s="65">
        <f>I80/H80*100</f>
        <v>56.90862510674637</v>
      </c>
    </row>
    <row r="81" spans="1:10" ht="15.75">
      <c r="A81" s="32"/>
      <c r="B81" s="31"/>
      <c r="C81" s="32">
        <v>4440</v>
      </c>
      <c r="D81" s="29" t="s">
        <v>36</v>
      </c>
      <c r="E81" s="61"/>
      <c r="F81" s="61"/>
      <c r="G81" s="38"/>
      <c r="H81" s="61">
        <v>805</v>
      </c>
      <c r="I81" s="68">
        <v>89.3</v>
      </c>
      <c r="J81" s="65">
        <f>I81/H81*100</f>
        <v>11.093167701863353</v>
      </c>
    </row>
    <row r="82" spans="1:10" ht="15.75">
      <c r="A82" s="32"/>
      <c r="B82" s="31"/>
      <c r="C82" s="32"/>
      <c r="D82" s="29"/>
      <c r="E82" s="61"/>
      <c r="F82" s="61"/>
      <c r="G82" s="38"/>
      <c r="H82" s="61"/>
      <c r="I82" s="61"/>
      <c r="J82" s="65"/>
    </row>
    <row r="83" spans="1:10" ht="15.75">
      <c r="A83" s="32"/>
      <c r="B83" s="31">
        <v>75022</v>
      </c>
      <c r="C83" s="32" t="s">
        <v>56</v>
      </c>
      <c r="D83" s="29" t="s">
        <v>37</v>
      </c>
      <c r="E83" s="61"/>
      <c r="F83" s="61"/>
      <c r="G83" s="38"/>
      <c r="H83" s="67">
        <f>H84+H85+H86+H87+H88</f>
        <v>65390</v>
      </c>
      <c r="I83" s="68">
        <f>I84+I85+I86+I87+I88</f>
        <v>19640.25</v>
      </c>
      <c r="J83" s="65">
        <f aca="true" t="shared" si="2" ref="J83:J88">I83/H83*100</f>
        <v>30.035555895396847</v>
      </c>
    </row>
    <row r="84" spans="1:10" ht="15.75">
      <c r="A84" s="32"/>
      <c r="B84" s="31"/>
      <c r="C84" s="32">
        <v>3030</v>
      </c>
      <c r="D84" s="29" t="s">
        <v>46</v>
      </c>
      <c r="E84" s="61"/>
      <c r="F84" s="61"/>
      <c r="G84" s="38"/>
      <c r="H84" s="67">
        <v>47390</v>
      </c>
      <c r="I84" s="68">
        <v>15560</v>
      </c>
      <c r="J84" s="65">
        <f t="shared" si="2"/>
        <v>32.833931209115846</v>
      </c>
    </row>
    <row r="85" spans="1:10" ht="15.75" customHeight="1">
      <c r="A85" s="32"/>
      <c r="B85" s="31"/>
      <c r="C85" s="32">
        <v>4210</v>
      </c>
      <c r="D85" s="29" t="s">
        <v>16</v>
      </c>
      <c r="E85" s="61"/>
      <c r="F85" s="61"/>
      <c r="G85" s="38"/>
      <c r="H85" s="67">
        <v>12000</v>
      </c>
      <c r="I85" s="68">
        <v>1405.54</v>
      </c>
      <c r="J85" s="65">
        <f t="shared" si="2"/>
        <v>11.712833333333334</v>
      </c>
    </row>
    <row r="86" spans="1:10" ht="15.75" customHeight="1">
      <c r="A86" s="32"/>
      <c r="B86" s="31"/>
      <c r="C86" s="32">
        <v>4300</v>
      </c>
      <c r="D86" s="29" t="s">
        <v>12</v>
      </c>
      <c r="E86" s="61"/>
      <c r="F86" s="61"/>
      <c r="G86" s="38"/>
      <c r="H86" s="67">
        <v>2000</v>
      </c>
      <c r="I86" s="68">
        <v>0</v>
      </c>
      <c r="J86" s="65">
        <f t="shared" si="2"/>
        <v>0</v>
      </c>
    </row>
    <row r="87" spans="1:10" ht="15.75">
      <c r="A87" s="32"/>
      <c r="B87" s="31"/>
      <c r="C87" s="32">
        <v>4410</v>
      </c>
      <c r="D87" s="29" t="s">
        <v>41</v>
      </c>
      <c r="E87" s="61"/>
      <c r="F87" s="61"/>
      <c r="G87" s="38"/>
      <c r="H87" s="67">
        <v>2000</v>
      </c>
      <c r="I87" s="68">
        <v>1176.79</v>
      </c>
      <c r="J87" s="65">
        <f t="shared" si="2"/>
        <v>58.8395</v>
      </c>
    </row>
    <row r="88" spans="1:10" ht="15.75">
      <c r="A88" s="32"/>
      <c r="B88" s="31"/>
      <c r="C88" s="32">
        <v>4430</v>
      </c>
      <c r="D88" s="29" t="s">
        <v>27</v>
      </c>
      <c r="E88" s="61"/>
      <c r="F88" s="61"/>
      <c r="G88" s="38"/>
      <c r="H88" s="67">
        <v>2000</v>
      </c>
      <c r="I88" s="68">
        <v>1497.92</v>
      </c>
      <c r="J88" s="65">
        <f t="shared" si="2"/>
        <v>74.896</v>
      </c>
    </row>
    <row r="89" spans="1:10" ht="15.75">
      <c r="A89" s="32"/>
      <c r="B89" s="31"/>
      <c r="C89" s="32"/>
      <c r="D89" s="29"/>
      <c r="E89" s="61"/>
      <c r="F89" s="61"/>
      <c r="G89" s="38"/>
      <c r="H89" s="67"/>
      <c r="I89" s="67"/>
      <c r="J89" s="65"/>
    </row>
    <row r="90" spans="1:10" ht="15">
      <c r="A90" s="32"/>
      <c r="B90" s="31">
        <v>75023</v>
      </c>
      <c r="C90" s="32" t="s">
        <v>56</v>
      </c>
      <c r="D90" s="29" t="s">
        <v>38</v>
      </c>
      <c r="E90" s="67">
        <f>E91+E92+E93+E94</f>
        <v>16400</v>
      </c>
      <c r="F90" s="68">
        <f>F91+F92+F93+F94</f>
        <v>9478.44</v>
      </c>
      <c r="G90" s="56">
        <f>F90/E90*100</f>
        <v>57.795365853658545</v>
      </c>
      <c r="H90" s="67">
        <f>H96+H97+H98+H99+H100+H101+H102+H103+H104+H105+H106+H107+H108+H110+H112+H113+H114+H115+H116+H118+H120</f>
        <v>1538686</v>
      </c>
      <c r="I90" s="68">
        <f>I96+I97+I98+I99+I100+I101+I102+I103+I104+I105+I106+I107+I108+I110+I112+I113+I114+I115+I116+I118+I120</f>
        <v>651729.5100000001</v>
      </c>
      <c r="J90" s="65">
        <f>I90/H90*100</f>
        <v>42.35623837482112</v>
      </c>
    </row>
    <row r="91" spans="1:10" ht="15.75">
      <c r="A91" s="32"/>
      <c r="B91" s="32"/>
      <c r="C91" s="32" t="s">
        <v>115</v>
      </c>
      <c r="D91" s="29" t="s">
        <v>53</v>
      </c>
      <c r="E91" s="67">
        <v>14500</v>
      </c>
      <c r="F91" s="68">
        <v>8193.9</v>
      </c>
      <c r="G91" s="65">
        <f>F91/E91*100</f>
        <v>56.50965517241379</v>
      </c>
      <c r="H91" s="61"/>
      <c r="I91" s="61"/>
      <c r="J91" s="66"/>
    </row>
    <row r="92" spans="1:10" ht="15.75">
      <c r="A92" s="32"/>
      <c r="B92" s="32"/>
      <c r="C92" s="32" t="s">
        <v>112</v>
      </c>
      <c r="D92" s="29" t="s">
        <v>31</v>
      </c>
      <c r="E92" s="67">
        <v>500</v>
      </c>
      <c r="F92" s="68">
        <v>950</v>
      </c>
      <c r="G92" s="65">
        <f>F92/E92*100</f>
        <v>190</v>
      </c>
      <c r="H92" s="61"/>
      <c r="I92" s="61"/>
      <c r="J92" s="66"/>
    </row>
    <row r="93" spans="1:10" ht="15.75">
      <c r="A93" s="32"/>
      <c r="B93" s="32"/>
      <c r="C93" s="32" t="s">
        <v>113</v>
      </c>
      <c r="D93" s="29" t="s">
        <v>29</v>
      </c>
      <c r="E93" s="67">
        <v>200</v>
      </c>
      <c r="F93" s="68">
        <v>0</v>
      </c>
      <c r="G93" s="65">
        <f>F93/E93*100</f>
        <v>0</v>
      </c>
      <c r="H93" s="61"/>
      <c r="I93" s="61"/>
      <c r="J93" s="66"/>
    </row>
    <row r="94" spans="1:10" ht="15.75">
      <c r="A94" s="32"/>
      <c r="B94" s="31"/>
      <c r="C94" s="32">
        <v>2360</v>
      </c>
      <c r="D94" s="29" t="s">
        <v>156</v>
      </c>
      <c r="E94" s="61">
        <v>1200</v>
      </c>
      <c r="F94" s="65">
        <v>334.54</v>
      </c>
      <c r="G94" s="56">
        <f>F94/E94*100</f>
        <v>27.878333333333334</v>
      </c>
      <c r="H94" s="61"/>
      <c r="I94" s="61"/>
      <c r="J94" s="66"/>
    </row>
    <row r="95" spans="1:10" ht="15.75">
      <c r="A95" s="32"/>
      <c r="B95" s="32"/>
      <c r="C95" s="32"/>
      <c r="D95" s="29" t="s">
        <v>157</v>
      </c>
      <c r="E95" s="61"/>
      <c r="F95" s="61"/>
      <c r="G95" s="39"/>
      <c r="H95" s="61"/>
      <c r="I95" s="61"/>
      <c r="J95" s="66"/>
    </row>
    <row r="96" spans="1:10" ht="15.75">
      <c r="A96" s="32"/>
      <c r="B96" s="31"/>
      <c r="C96" s="32">
        <v>3020</v>
      </c>
      <c r="D96" s="29" t="s">
        <v>207</v>
      </c>
      <c r="E96" s="61"/>
      <c r="F96" s="61"/>
      <c r="G96" s="38"/>
      <c r="H96" s="67">
        <v>2500</v>
      </c>
      <c r="I96" s="65">
        <v>238.8</v>
      </c>
      <c r="J96" s="65">
        <f aca="true" t="shared" si="3" ref="J96:J126">I96/H96*100</f>
        <v>9.552000000000001</v>
      </c>
    </row>
    <row r="97" spans="1:10" ht="15.75">
      <c r="A97" s="32"/>
      <c r="B97" s="31"/>
      <c r="C97" s="32">
        <v>4010</v>
      </c>
      <c r="D97" s="29" t="s">
        <v>33</v>
      </c>
      <c r="E97" s="61"/>
      <c r="F97" s="61"/>
      <c r="G97" s="38"/>
      <c r="H97" s="67">
        <v>873430</v>
      </c>
      <c r="I97" s="68">
        <v>385349.03</v>
      </c>
      <c r="J97" s="65">
        <f t="shared" si="3"/>
        <v>44.11905132637991</v>
      </c>
    </row>
    <row r="98" spans="1:10" ht="15.75">
      <c r="A98" s="32"/>
      <c r="B98" s="31"/>
      <c r="C98" s="32">
        <v>4040</v>
      </c>
      <c r="D98" s="29" t="s">
        <v>39</v>
      </c>
      <c r="E98" s="61"/>
      <c r="F98" s="61"/>
      <c r="G98" s="38"/>
      <c r="H98" s="67">
        <v>76416</v>
      </c>
      <c r="I98" s="68">
        <v>75028.65</v>
      </c>
      <c r="J98" s="65">
        <f t="shared" si="3"/>
        <v>98.18447707286431</v>
      </c>
    </row>
    <row r="99" spans="1:10" ht="15.75">
      <c r="A99" s="32"/>
      <c r="B99" s="31"/>
      <c r="C99" s="32">
        <v>4110</v>
      </c>
      <c r="D99" s="29" t="s">
        <v>40</v>
      </c>
      <c r="E99" s="61"/>
      <c r="F99" s="61"/>
      <c r="G99" s="38"/>
      <c r="H99" s="67">
        <v>155492</v>
      </c>
      <c r="I99" s="68">
        <v>74235.28</v>
      </c>
      <c r="J99" s="65">
        <f t="shared" si="3"/>
        <v>47.74218609317521</v>
      </c>
    </row>
    <row r="100" spans="1:10" ht="15.75">
      <c r="A100" s="32"/>
      <c r="B100" s="32"/>
      <c r="C100" s="32">
        <v>4120</v>
      </c>
      <c r="D100" s="29" t="s">
        <v>35</v>
      </c>
      <c r="E100" s="61"/>
      <c r="F100" s="61"/>
      <c r="G100" s="39"/>
      <c r="H100" s="67">
        <v>22278</v>
      </c>
      <c r="I100" s="68">
        <v>10806.74</v>
      </c>
      <c r="J100" s="65">
        <f t="shared" si="3"/>
        <v>48.50857348056378</v>
      </c>
    </row>
    <row r="101" spans="1:10" ht="15.75">
      <c r="A101" s="32"/>
      <c r="B101" s="32"/>
      <c r="C101" s="32">
        <v>4170</v>
      </c>
      <c r="D101" s="29" t="s">
        <v>183</v>
      </c>
      <c r="E101" s="61"/>
      <c r="F101" s="61"/>
      <c r="G101" s="39"/>
      <c r="H101" s="67">
        <v>10000</v>
      </c>
      <c r="I101" s="68">
        <v>1964</v>
      </c>
      <c r="J101" s="65">
        <f t="shared" si="3"/>
        <v>19.64</v>
      </c>
    </row>
    <row r="102" spans="1:10" ht="15.75">
      <c r="A102" s="32"/>
      <c r="B102" s="31"/>
      <c r="C102" s="32">
        <v>4210</v>
      </c>
      <c r="D102" s="29" t="s">
        <v>16</v>
      </c>
      <c r="E102" s="61"/>
      <c r="F102" s="61"/>
      <c r="G102" s="38"/>
      <c r="H102" s="67">
        <v>102600</v>
      </c>
      <c r="I102" s="68">
        <v>28189.43</v>
      </c>
      <c r="J102" s="65">
        <f t="shared" si="3"/>
        <v>27.47507797270955</v>
      </c>
    </row>
    <row r="103" spans="1:10" ht="15.75">
      <c r="A103" s="32"/>
      <c r="B103" s="31"/>
      <c r="C103" s="32">
        <v>4260</v>
      </c>
      <c r="D103" s="29" t="s">
        <v>26</v>
      </c>
      <c r="E103" s="61"/>
      <c r="F103" s="61"/>
      <c r="G103" s="38"/>
      <c r="H103" s="67">
        <v>7000</v>
      </c>
      <c r="I103" s="68">
        <v>2260.61</v>
      </c>
      <c r="J103" s="65">
        <f t="shared" si="3"/>
        <v>32.294428571428575</v>
      </c>
    </row>
    <row r="104" spans="1:10" ht="15.75">
      <c r="A104" s="32"/>
      <c r="B104" s="31"/>
      <c r="C104" s="32">
        <v>4270</v>
      </c>
      <c r="D104" s="29" t="s">
        <v>90</v>
      </c>
      <c r="E104" s="61"/>
      <c r="F104" s="61"/>
      <c r="G104" s="38"/>
      <c r="H104" s="67">
        <v>120000</v>
      </c>
      <c r="I104" s="68">
        <v>0</v>
      </c>
      <c r="J104" s="65">
        <f t="shared" si="3"/>
        <v>0</v>
      </c>
    </row>
    <row r="105" spans="1:10" ht="15.75">
      <c r="A105" s="32"/>
      <c r="B105" s="31"/>
      <c r="C105" s="32">
        <v>4280</v>
      </c>
      <c r="D105" s="29" t="s">
        <v>279</v>
      </c>
      <c r="E105" s="61"/>
      <c r="F105" s="61"/>
      <c r="G105" s="38"/>
      <c r="H105" s="67">
        <v>1500</v>
      </c>
      <c r="I105" s="68">
        <v>0</v>
      </c>
      <c r="J105" s="65">
        <f t="shared" si="3"/>
        <v>0</v>
      </c>
    </row>
    <row r="106" spans="1:10" ht="15.75">
      <c r="A106" s="32"/>
      <c r="B106" s="32"/>
      <c r="C106" s="32">
        <v>4300</v>
      </c>
      <c r="D106" s="29" t="s">
        <v>12</v>
      </c>
      <c r="E106" s="61"/>
      <c r="F106" s="61"/>
      <c r="G106" s="38"/>
      <c r="H106" s="67">
        <v>75000</v>
      </c>
      <c r="I106" s="68">
        <v>39825.41</v>
      </c>
      <c r="J106" s="65">
        <f t="shared" si="3"/>
        <v>53.10054666666667</v>
      </c>
    </row>
    <row r="107" spans="1:10" ht="15.75">
      <c r="A107" s="40"/>
      <c r="B107" s="41"/>
      <c r="C107" s="40">
        <v>4350</v>
      </c>
      <c r="D107" s="25" t="s">
        <v>184</v>
      </c>
      <c r="E107" s="42"/>
      <c r="F107" s="42"/>
      <c r="G107" s="76"/>
      <c r="H107" s="45">
        <v>1500</v>
      </c>
      <c r="I107" s="43">
        <v>76.01</v>
      </c>
      <c r="J107" s="46">
        <f t="shared" si="3"/>
        <v>5.067333333333333</v>
      </c>
    </row>
    <row r="108" spans="1:10" ht="15.75">
      <c r="A108" s="48"/>
      <c r="B108" s="48"/>
      <c r="C108" s="48">
        <v>4360</v>
      </c>
      <c r="D108" s="12" t="s">
        <v>280</v>
      </c>
      <c r="E108" s="49"/>
      <c r="F108" s="49"/>
      <c r="G108" s="85"/>
      <c r="H108" s="69">
        <v>7000</v>
      </c>
      <c r="I108" s="50">
        <v>3787.01</v>
      </c>
      <c r="J108" s="46">
        <f t="shared" si="3"/>
        <v>54.10014285714286</v>
      </c>
    </row>
    <row r="109" spans="1:10" ht="15.75">
      <c r="A109" s="53"/>
      <c r="B109" s="53"/>
      <c r="C109" s="53"/>
      <c r="D109" s="22" t="s">
        <v>281</v>
      </c>
      <c r="E109" s="54"/>
      <c r="F109" s="54"/>
      <c r="G109" s="86"/>
      <c r="H109" s="55"/>
      <c r="I109" s="87"/>
      <c r="J109" s="44"/>
    </row>
    <row r="110" spans="1:10" ht="15.75">
      <c r="A110" s="48"/>
      <c r="B110" s="48"/>
      <c r="C110" s="48">
        <v>4370</v>
      </c>
      <c r="D110" s="12" t="s">
        <v>280</v>
      </c>
      <c r="E110" s="49"/>
      <c r="F110" s="49"/>
      <c r="G110" s="85"/>
      <c r="H110" s="69">
        <v>15000</v>
      </c>
      <c r="I110" s="50">
        <v>5969.66</v>
      </c>
      <c r="J110" s="46">
        <f t="shared" si="3"/>
        <v>39.79773333333333</v>
      </c>
    </row>
    <row r="111" spans="1:10" ht="15.75">
      <c r="A111" s="53"/>
      <c r="B111" s="53"/>
      <c r="C111" s="53"/>
      <c r="D111" s="22" t="s">
        <v>282</v>
      </c>
      <c r="E111" s="54"/>
      <c r="F111" s="54"/>
      <c r="G111" s="86"/>
      <c r="H111" s="55"/>
      <c r="I111" s="87"/>
      <c r="J111" s="56"/>
    </row>
    <row r="112" spans="1:10" ht="15.75">
      <c r="A112" s="30"/>
      <c r="B112" s="62"/>
      <c r="C112" s="30">
        <v>4410</v>
      </c>
      <c r="D112" s="28" t="s">
        <v>41</v>
      </c>
      <c r="E112" s="58"/>
      <c r="F112" s="58"/>
      <c r="G112" s="38"/>
      <c r="H112" s="63">
        <v>5000</v>
      </c>
      <c r="I112" s="64">
        <v>589.42</v>
      </c>
      <c r="J112" s="56">
        <f t="shared" si="3"/>
        <v>11.7884</v>
      </c>
    </row>
    <row r="113" spans="1:10" ht="15.75">
      <c r="A113" s="32"/>
      <c r="B113" s="31"/>
      <c r="C113" s="32">
        <v>4430</v>
      </c>
      <c r="D113" s="29" t="s">
        <v>27</v>
      </c>
      <c r="E113" s="61"/>
      <c r="F113" s="61"/>
      <c r="G113" s="38"/>
      <c r="H113" s="67">
        <v>1700</v>
      </c>
      <c r="I113" s="68">
        <v>1469</v>
      </c>
      <c r="J113" s="65">
        <f t="shared" si="3"/>
        <v>86.41176470588235</v>
      </c>
    </row>
    <row r="114" spans="1:10" ht="15.75">
      <c r="A114" s="32"/>
      <c r="B114" s="31"/>
      <c r="C114" s="32">
        <v>4440</v>
      </c>
      <c r="D114" s="29" t="s">
        <v>36</v>
      </c>
      <c r="E114" s="61"/>
      <c r="F114" s="61"/>
      <c r="G114" s="38"/>
      <c r="H114" s="67">
        <v>28770</v>
      </c>
      <c r="I114" s="68">
        <v>12110.7</v>
      </c>
      <c r="J114" s="65">
        <f t="shared" si="3"/>
        <v>42.09489051094891</v>
      </c>
    </row>
    <row r="115" spans="1:10" ht="15.75">
      <c r="A115" s="32"/>
      <c r="B115" s="31"/>
      <c r="C115" s="32">
        <v>4530</v>
      </c>
      <c r="D115" s="29" t="s">
        <v>28</v>
      </c>
      <c r="E115" s="61"/>
      <c r="F115" s="61"/>
      <c r="G115" s="38"/>
      <c r="H115" s="67">
        <v>500</v>
      </c>
      <c r="I115" s="68">
        <v>0</v>
      </c>
      <c r="J115" s="65">
        <f t="shared" si="3"/>
        <v>0</v>
      </c>
    </row>
    <row r="116" spans="1:10" ht="15.75">
      <c r="A116" s="32"/>
      <c r="B116" s="32"/>
      <c r="C116" s="32">
        <v>4700</v>
      </c>
      <c r="D116" s="29" t="s">
        <v>283</v>
      </c>
      <c r="E116" s="61"/>
      <c r="F116" s="61"/>
      <c r="G116" s="39"/>
      <c r="H116" s="67">
        <v>15000</v>
      </c>
      <c r="I116" s="68">
        <v>5119</v>
      </c>
      <c r="J116" s="65">
        <f t="shared" si="3"/>
        <v>34.126666666666665</v>
      </c>
    </row>
    <row r="117" spans="1:10" ht="15.75">
      <c r="A117" s="32"/>
      <c r="B117" s="32"/>
      <c r="C117" s="32"/>
      <c r="D117" s="29" t="s">
        <v>284</v>
      </c>
      <c r="E117" s="61"/>
      <c r="F117" s="61"/>
      <c r="G117" s="39"/>
      <c r="H117" s="67"/>
      <c r="I117" s="68"/>
      <c r="J117" s="65"/>
    </row>
    <row r="118" spans="1:10" ht="15.75">
      <c r="A118" s="48"/>
      <c r="B118" s="48"/>
      <c r="C118" s="48">
        <v>4740</v>
      </c>
      <c r="D118" s="12" t="s">
        <v>285</v>
      </c>
      <c r="E118" s="49"/>
      <c r="F118" s="49"/>
      <c r="G118" s="85"/>
      <c r="H118" s="69">
        <v>3000</v>
      </c>
      <c r="I118" s="50">
        <v>1497.14</v>
      </c>
      <c r="J118" s="46">
        <f t="shared" si="3"/>
        <v>49.90466666666667</v>
      </c>
    </row>
    <row r="119" spans="1:10" ht="15.75">
      <c r="A119" s="53"/>
      <c r="B119" s="53"/>
      <c r="C119" s="53"/>
      <c r="D119" s="22" t="s">
        <v>286</v>
      </c>
      <c r="E119" s="54"/>
      <c r="F119" s="54"/>
      <c r="G119" s="86"/>
      <c r="H119" s="55"/>
      <c r="I119" s="87"/>
      <c r="J119" s="44"/>
    </row>
    <row r="120" spans="1:10" ht="15.75">
      <c r="A120" s="48"/>
      <c r="B120" s="48"/>
      <c r="C120" s="48">
        <v>4750</v>
      </c>
      <c r="D120" s="12" t="s">
        <v>287</v>
      </c>
      <c r="E120" s="49"/>
      <c r="F120" s="49"/>
      <c r="G120" s="85"/>
      <c r="H120" s="69">
        <v>15000</v>
      </c>
      <c r="I120" s="50">
        <v>3213.62</v>
      </c>
      <c r="J120" s="46">
        <f t="shared" si="3"/>
        <v>21.424133333333334</v>
      </c>
    </row>
    <row r="121" spans="1:10" ht="15.75">
      <c r="A121" s="53"/>
      <c r="B121" s="53"/>
      <c r="C121" s="53"/>
      <c r="D121" s="22" t="s">
        <v>288</v>
      </c>
      <c r="E121" s="54"/>
      <c r="F121" s="54"/>
      <c r="G121" s="86"/>
      <c r="H121" s="55"/>
      <c r="I121" s="87"/>
      <c r="J121" s="56"/>
    </row>
    <row r="122" spans="1:10" ht="15.75">
      <c r="A122" s="32"/>
      <c r="B122" s="32"/>
      <c r="C122" s="53"/>
      <c r="D122" s="22"/>
      <c r="E122" s="54"/>
      <c r="F122" s="54"/>
      <c r="G122" s="86"/>
      <c r="H122" s="55"/>
      <c r="I122" s="87"/>
      <c r="J122" s="44"/>
    </row>
    <row r="123" spans="1:10" ht="15.75">
      <c r="A123" s="32"/>
      <c r="B123" s="32">
        <v>75095</v>
      </c>
      <c r="C123" s="53" t="s">
        <v>56</v>
      </c>
      <c r="D123" s="22" t="s">
        <v>30</v>
      </c>
      <c r="E123" s="54"/>
      <c r="F123" s="54"/>
      <c r="G123" s="86"/>
      <c r="H123" s="55">
        <f>H124</f>
        <v>11520</v>
      </c>
      <c r="I123" s="87">
        <f>I124</f>
        <v>3609.72</v>
      </c>
      <c r="J123" s="46">
        <f t="shared" si="3"/>
        <v>31.334374999999998</v>
      </c>
    </row>
    <row r="124" spans="1:10" ht="15.75">
      <c r="A124" s="32"/>
      <c r="B124" s="31"/>
      <c r="C124" s="32">
        <v>3110</v>
      </c>
      <c r="D124" s="29" t="s">
        <v>74</v>
      </c>
      <c r="E124" s="61"/>
      <c r="F124" s="61"/>
      <c r="G124" s="38"/>
      <c r="H124" s="67">
        <v>11520</v>
      </c>
      <c r="I124" s="68">
        <v>3609.72</v>
      </c>
      <c r="J124" s="46">
        <f t="shared" si="3"/>
        <v>31.334374999999998</v>
      </c>
    </row>
    <row r="125" spans="1:10" ht="15.75">
      <c r="A125" s="32"/>
      <c r="B125" s="31"/>
      <c r="C125" s="32"/>
      <c r="D125" s="29"/>
      <c r="E125" s="61"/>
      <c r="F125" s="61"/>
      <c r="G125" s="38"/>
      <c r="H125" s="61"/>
      <c r="I125" s="61"/>
      <c r="J125" s="65"/>
    </row>
    <row r="126" spans="1:10" s="5" customFormat="1" ht="15.75">
      <c r="A126" s="33">
        <v>751</v>
      </c>
      <c r="B126" s="71"/>
      <c r="C126" s="33" t="s">
        <v>56</v>
      </c>
      <c r="D126" s="72" t="s">
        <v>158</v>
      </c>
      <c r="E126" s="73">
        <f>E128</f>
        <v>653</v>
      </c>
      <c r="F126" s="74">
        <f>F128</f>
        <v>353</v>
      </c>
      <c r="G126" s="38">
        <f>F126/E126*100</f>
        <v>54.05819295558959</v>
      </c>
      <c r="H126" s="74">
        <f>H128</f>
        <v>653</v>
      </c>
      <c r="I126" s="74">
        <f>I128</f>
        <v>0</v>
      </c>
      <c r="J126" s="39">
        <f t="shared" si="3"/>
        <v>0</v>
      </c>
    </row>
    <row r="127" spans="1:10" s="5" customFormat="1" ht="15.75">
      <c r="A127" s="33"/>
      <c r="B127" s="71"/>
      <c r="C127" s="33"/>
      <c r="D127" s="72" t="s">
        <v>159</v>
      </c>
      <c r="E127" s="73"/>
      <c r="F127" s="73"/>
      <c r="G127" s="38"/>
      <c r="H127" s="73"/>
      <c r="I127" s="73"/>
      <c r="J127" s="66"/>
    </row>
    <row r="128" spans="1:10" ht="15">
      <c r="A128" s="32"/>
      <c r="B128" s="32">
        <v>75101</v>
      </c>
      <c r="C128" s="32" t="s">
        <v>56</v>
      </c>
      <c r="D128" s="29" t="s">
        <v>116</v>
      </c>
      <c r="E128" s="67">
        <f>E129</f>
        <v>653</v>
      </c>
      <c r="F128" s="68">
        <f>F129</f>
        <v>353</v>
      </c>
      <c r="G128" s="65">
        <f>F128/E128*100</f>
        <v>54.05819295558959</v>
      </c>
      <c r="H128" s="65">
        <f>H131+H132+H133</f>
        <v>653</v>
      </c>
      <c r="I128" s="65">
        <f>I131+I132+I133</f>
        <v>0</v>
      </c>
      <c r="J128" s="61">
        <f>I128/H128*100</f>
        <v>0</v>
      </c>
    </row>
    <row r="129" spans="1:10" ht="15">
      <c r="A129" s="32"/>
      <c r="B129" s="32"/>
      <c r="C129" s="32">
        <v>2010</v>
      </c>
      <c r="D129" s="29" t="s">
        <v>206</v>
      </c>
      <c r="E129" s="67">
        <v>653</v>
      </c>
      <c r="F129" s="68">
        <v>353</v>
      </c>
      <c r="G129" s="65">
        <f>F129/E129*100</f>
        <v>54.05819295558959</v>
      </c>
      <c r="H129" s="61"/>
      <c r="I129" s="61"/>
      <c r="J129" s="61"/>
    </row>
    <row r="130" spans="1:11" ht="15">
      <c r="A130" s="32"/>
      <c r="B130" s="32"/>
      <c r="C130" s="32"/>
      <c r="D130" s="29" t="s">
        <v>205</v>
      </c>
      <c r="E130" s="67"/>
      <c r="F130" s="67"/>
      <c r="G130" s="65"/>
      <c r="H130" s="61"/>
      <c r="I130" s="61"/>
      <c r="J130" s="61"/>
      <c r="K130" s="1"/>
    </row>
    <row r="131" spans="1:11" ht="15">
      <c r="A131" s="30"/>
      <c r="B131" s="52"/>
      <c r="C131" s="32">
        <v>4110</v>
      </c>
      <c r="D131" s="29" t="s">
        <v>40</v>
      </c>
      <c r="E131" s="55"/>
      <c r="F131" s="55"/>
      <c r="G131" s="65"/>
      <c r="H131" s="57">
        <v>83.89</v>
      </c>
      <c r="I131" s="59">
        <v>0</v>
      </c>
      <c r="J131" s="61">
        <f>I131/H131*100</f>
        <v>0</v>
      </c>
      <c r="K131" s="1"/>
    </row>
    <row r="132" spans="1:11" ht="15">
      <c r="A132" s="30"/>
      <c r="B132" s="52"/>
      <c r="C132" s="32">
        <v>4120</v>
      </c>
      <c r="D132" s="29" t="s">
        <v>35</v>
      </c>
      <c r="E132" s="55"/>
      <c r="F132" s="55"/>
      <c r="G132" s="65"/>
      <c r="H132" s="57">
        <v>13.61</v>
      </c>
      <c r="I132" s="59">
        <v>0</v>
      </c>
      <c r="J132" s="61">
        <f>I132/H132*100</f>
        <v>0</v>
      </c>
      <c r="K132" s="1"/>
    </row>
    <row r="133" spans="1:11" ht="15">
      <c r="A133" s="32"/>
      <c r="B133" s="32"/>
      <c r="C133" s="32">
        <v>4170</v>
      </c>
      <c r="D133" s="29" t="s">
        <v>183</v>
      </c>
      <c r="E133" s="61"/>
      <c r="F133" s="61"/>
      <c r="G133" s="65"/>
      <c r="H133" s="65">
        <v>555.5</v>
      </c>
      <c r="I133" s="65">
        <v>0</v>
      </c>
      <c r="J133" s="61">
        <f>I133/H133*100</f>
        <v>0</v>
      </c>
      <c r="K133" s="1"/>
    </row>
    <row r="134" spans="1:11" s="5" customFormat="1" ht="15.75">
      <c r="A134" s="33">
        <v>754</v>
      </c>
      <c r="B134" s="33"/>
      <c r="C134" s="33" t="s">
        <v>56</v>
      </c>
      <c r="D134" s="72" t="s">
        <v>43</v>
      </c>
      <c r="E134" s="66">
        <f>E136+E146</f>
        <v>500</v>
      </c>
      <c r="F134" s="66">
        <f>F146</f>
        <v>0</v>
      </c>
      <c r="G134" s="39">
        <f>F134/E134*100</f>
        <v>0</v>
      </c>
      <c r="H134" s="73">
        <f>H136+H146+H151+H156</f>
        <v>119740</v>
      </c>
      <c r="I134" s="74">
        <f>I136+I146+I151+I156</f>
        <v>50758.52</v>
      </c>
      <c r="J134" s="39">
        <f>I134/H134*100</f>
        <v>42.39061299482211</v>
      </c>
      <c r="K134" s="2"/>
    </row>
    <row r="135" spans="1:10" ht="15.75">
      <c r="A135" s="32"/>
      <c r="B135" s="32"/>
      <c r="C135" s="32"/>
      <c r="D135" s="72" t="s">
        <v>44</v>
      </c>
      <c r="E135" s="61"/>
      <c r="F135" s="61"/>
      <c r="G135" s="39"/>
      <c r="H135" s="61"/>
      <c r="I135" s="61"/>
      <c r="J135" s="39"/>
    </row>
    <row r="136" spans="1:10" ht="15.75">
      <c r="A136" s="32"/>
      <c r="B136" s="31">
        <v>75412</v>
      </c>
      <c r="C136" s="32" t="s">
        <v>56</v>
      </c>
      <c r="D136" s="29" t="s">
        <v>45</v>
      </c>
      <c r="E136" s="61"/>
      <c r="F136" s="61"/>
      <c r="G136" s="38"/>
      <c r="H136" s="67">
        <f>H137+H138+H139+H140+H141+H142+H143</f>
        <v>92240</v>
      </c>
      <c r="I136" s="68">
        <f>I137+I138+I139+I140+I141+I142+I143</f>
        <v>50273.78999999999</v>
      </c>
      <c r="J136" s="65">
        <f aca="true" t="shared" si="4" ref="J136:J143">I136/H136*100</f>
        <v>54.50324154379877</v>
      </c>
    </row>
    <row r="137" spans="1:10" ht="15.75">
      <c r="A137" s="32"/>
      <c r="B137" s="32"/>
      <c r="C137" s="32">
        <v>3030</v>
      </c>
      <c r="D137" s="29" t="s">
        <v>46</v>
      </c>
      <c r="E137" s="61"/>
      <c r="F137" s="61"/>
      <c r="G137" s="39"/>
      <c r="H137" s="67">
        <v>36286</v>
      </c>
      <c r="I137" s="68">
        <v>15355.8</v>
      </c>
      <c r="J137" s="65">
        <f t="shared" si="4"/>
        <v>42.318800639365044</v>
      </c>
    </row>
    <row r="138" spans="1:10" ht="15.75">
      <c r="A138" s="32"/>
      <c r="B138" s="32"/>
      <c r="C138" s="32">
        <v>4170</v>
      </c>
      <c r="D138" s="29" t="s">
        <v>183</v>
      </c>
      <c r="E138" s="61"/>
      <c r="F138" s="61"/>
      <c r="G138" s="39"/>
      <c r="H138" s="67">
        <v>5709</v>
      </c>
      <c r="I138" s="68">
        <v>2527</v>
      </c>
      <c r="J138" s="65">
        <f t="shared" si="4"/>
        <v>44.263443685409</v>
      </c>
    </row>
    <row r="139" spans="1:10" ht="15.75">
      <c r="A139" s="32"/>
      <c r="B139" s="31"/>
      <c r="C139" s="32">
        <v>4210</v>
      </c>
      <c r="D139" s="29" t="s">
        <v>16</v>
      </c>
      <c r="E139" s="61"/>
      <c r="F139" s="61"/>
      <c r="G139" s="38"/>
      <c r="H139" s="67">
        <v>19355</v>
      </c>
      <c r="I139" s="68">
        <v>16107.72</v>
      </c>
      <c r="J139" s="65">
        <f t="shared" si="4"/>
        <v>83.22252647894601</v>
      </c>
    </row>
    <row r="140" spans="1:10" ht="15.75">
      <c r="A140" s="32"/>
      <c r="B140" s="31"/>
      <c r="C140" s="32">
        <v>4260</v>
      </c>
      <c r="D140" s="29" t="s">
        <v>26</v>
      </c>
      <c r="E140" s="61"/>
      <c r="F140" s="61"/>
      <c r="G140" s="38"/>
      <c r="H140" s="67">
        <v>6490</v>
      </c>
      <c r="I140" s="68">
        <v>2486.82</v>
      </c>
      <c r="J140" s="65">
        <f t="shared" si="4"/>
        <v>38.31771956856703</v>
      </c>
    </row>
    <row r="141" spans="1:10" ht="15.75">
      <c r="A141" s="32"/>
      <c r="B141" s="31"/>
      <c r="C141" s="32">
        <v>4300</v>
      </c>
      <c r="D141" s="29" t="s">
        <v>12</v>
      </c>
      <c r="E141" s="61"/>
      <c r="F141" s="61"/>
      <c r="G141" s="38"/>
      <c r="H141" s="67">
        <v>17285</v>
      </c>
      <c r="I141" s="68">
        <v>9198.07</v>
      </c>
      <c r="J141" s="65">
        <f t="shared" si="4"/>
        <v>53.21417413942725</v>
      </c>
    </row>
    <row r="142" spans="1:10" ht="15.75">
      <c r="A142" s="32"/>
      <c r="B142" s="31"/>
      <c r="C142" s="32">
        <v>4430</v>
      </c>
      <c r="D142" s="29" t="s">
        <v>27</v>
      </c>
      <c r="E142" s="61"/>
      <c r="F142" s="61"/>
      <c r="G142" s="38"/>
      <c r="H142" s="67">
        <v>5115</v>
      </c>
      <c r="I142" s="68">
        <v>4390</v>
      </c>
      <c r="J142" s="65">
        <f t="shared" si="4"/>
        <v>85.82600195503422</v>
      </c>
    </row>
    <row r="143" spans="1:10" ht="15.75">
      <c r="A143" s="48"/>
      <c r="B143" s="48"/>
      <c r="C143" s="48">
        <v>4370</v>
      </c>
      <c r="D143" s="12" t="s">
        <v>280</v>
      </c>
      <c r="E143" s="49"/>
      <c r="F143" s="49"/>
      <c r="G143" s="85"/>
      <c r="H143" s="69">
        <v>2000</v>
      </c>
      <c r="I143" s="50">
        <v>208.38</v>
      </c>
      <c r="J143" s="46">
        <f t="shared" si="4"/>
        <v>10.418999999999999</v>
      </c>
    </row>
    <row r="144" spans="1:10" ht="15.75">
      <c r="A144" s="53"/>
      <c r="B144" s="53"/>
      <c r="C144" s="53"/>
      <c r="D144" s="22" t="s">
        <v>282</v>
      </c>
      <c r="E144" s="54"/>
      <c r="F144" s="54"/>
      <c r="G144" s="86"/>
      <c r="H144" s="55"/>
      <c r="I144" s="87"/>
      <c r="J144" s="56"/>
    </row>
    <row r="145" spans="1:10" ht="15.75">
      <c r="A145" s="32"/>
      <c r="B145" s="32"/>
      <c r="C145" s="53"/>
      <c r="D145" s="22"/>
      <c r="E145" s="54"/>
      <c r="F145" s="54"/>
      <c r="G145" s="86"/>
      <c r="H145" s="55"/>
      <c r="I145" s="87"/>
      <c r="J145" s="56"/>
    </row>
    <row r="146" spans="1:10" ht="15">
      <c r="A146" s="32"/>
      <c r="B146" s="31">
        <v>75414</v>
      </c>
      <c r="C146" s="32" t="s">
        <v>56</v>
      </c>
      <c r="D146" s="29" t="s">
        <v>179</v>
      </c>
      <c r="E146" s="61">
        <f>E147</f>
        <v>500</v>
      </c>
      <c r="F146" s="61">
        <f>F147</f>
        <v>0</v>
      </c>
      <c r="G146" s="56">
        <f>F146/E146*100</f>
        <v>0</v>
      </c>
      <c r="H146" s="67">
        <f>H149</f>
        <v>500</v>
      </c>
      <c r="I146" s="68">
        <f>I149</f>
        <v>95.6</v>
      </c>
      <c r="J146" s="65">
        <v>19.12</v>
      </c>
    </row>
    <row r="147" spans="1:10" ht="15">
      <c r="A147" s="32"/>
      <c r="B147" s="32"/>
      <c r="C147" s="32">
        <v>2010</v>
      </c>
      <c r="D147" s="29" t="s">
        <v>180</v>
      </c>
      <c r="E147" s="61">
        <v>500</v>
      </c>
      <c r="F147" s="61">
        <v>0</v>
      </c>
      <c r="G147" s="65">
        <f>F147/E147*100</f>
        <v>0</v>
      </c>
      <c r="H147" s="67"/>
      <c r="I147" s="67"/>
      <c r="J147" s="65"/>
    </row>
    <row r="148" spans="1:10" ht="15.75">
      <c r="A148" s="32"/>
      <c r="B148" s="31"/>
      <c r="C148" s="32"/>
      <c r="D148" s="29" t="s">
        <v>181</v>
      </c>
      <c r="E148" s="61"/>
      <c r="F148" s="61"/>
      <c r="G148" s="38"/>
      <c r="H148" s="61"/>
      <c r="I148" s="61"/>
      <c r="J148" s="65"/>
    </row>
    <row r="149" spans="1:10" ht="15.75">
      <c r="A149" s="32"/>
      <c r="B149" s="31"/>
      <c r="C149" s="32">
        <v>4210</v>
      </c>
      <c r="D149" s="29" t="s">
        <v>16</v>
      </c>
      <c r="E149" s="61"/>
      <c r="F149" s="61"/>
      <c r="G149" s="38"/>
      <c r="H149" s="61">
        <v>500</v>
      </c>
      <c r="I149" s="65">
        <v>95.6</v>
      </c>
      <c r="J149" s="65">
        <v>19.12</v>
      </c>
    </row>
    <row r="150" spans="1:10" ht="15.75">
      <c r="A150" s="32"/>
      <c r="B150" s="31"/>
      <c r="C150" s="32"/>
      <c r="D150" s="29"/>
      <c r="E150" s="61"/>
      <c r="F150" s="61"/>
      <c r="G150" s="38"/>
      <c r="H150" s="61"/>
      <c r="I150" s="61"/>
      <c r="J150" s="65"/>
    </row>
    <row r="151" spans="1:10" ht="15.75">
      <c r="A151" s="32"/>
      <c r="B151" s="31">
        <v>75421</v>
      </c>
      <c r="C151" s="32" t="s">
        <v>56</v>
      </c>
      <c r="D151" s="29" t="s">
        <v>304</v>
      </c>
      <c r="E151" s="61"/>
      <c r="F151" s="61"/>
      <c r="G151" s="38"/>
      <c r="H151" s="67">
        <f>H152+H153+H154</f>
        <v>26000</v>
      </c>
      <c r="I151" s="61">
        <f>I152+I153+I154</f>
        <v>200.01</v>
      </c>
      <c r="J151" s="65">
        <v>0.77</v>
      </c>
    </row>
    <row r="152" spans="1:10" ht="15.75">
      <c r="A152" s="32"/>
      <c r="B152" s="31"/>
      <c r="C152" s="32">
        <v>4210</v>
      </c>
      <c r="D152" s="29" t="s">
        <v>16</v>
      </c>
      <c r="E152" s="61"/>
      <c r="F152" s="61"/>
      <c r="G152" s="38"/>
      <c r="H152" s="61">
        <v>5000</v>
      </c>
      <c r="I152" s="61">
        <v>200.01</v>
      </c>
      <c r="J152" s="65">
        <v>4</v>
      </c>
    </row>
    <row r="153" spans="1:10" ht="15.75">
      <c r="A153" s="32"/>
      <c r="B153" s="31"/>
      <c r="C153" s="32">
        <v>4300</v>
      </c>
      <c r="D153" s="29" t="s">
        <v>12</v>
      </c>
      <c r="E153" s="61"/>
      <c r="F153" s="61"/>
      <c r="G153" s="38"/>
      <c r="H153" s="67">
        <v>1000</v>
      </c>
      <c r="I153" s="61">
        <v>0</v>
      </c>
      <c r="J153" s="65">
        <v>0</v>
      </c>
    </row>
    <row r="154" spans="1:10" ht="15.75">
      <c r="A154" s="32"/>
      <c r="B154" s="31"/>
      <c r="C154" s="32">
        <v>4810</v>
      </c>
      <c r="D154" s="29" t="s">
        <v>305</v>
      </c>
      <c r="E154" s="61"/>
      <c r="F154" s="61"/>
      <c r="G154" s="38"/>
      <c r="H154" s="67">
        <v>20000</v>
      </c>
      <c r="I154" s="61">
        <v>0</v>
      </c>
      <c r="J154" s="65">
        <v>0</v>
      </c>
    </row>
    <row r="155" spans="1:10" ht="15.75">
      <c r="A155" s="32"/>
      <c r="B155" s="31"/>
      <c r="C155" s="32"/>
      <c r="D155" s="29"/>
      <c r="E155" s="61"/>
      <c r="F155" s="61"/>
      <c r="G155" s="38"/>
      <c r="H155" s="61"/>
      <c r="I155" s="61"/>
      <c r="J155" s="65"/>
    </row>
    <row r="156" spans="1:10" ht="15.75">
      <c r="A156" s="32"/>
      <c r="B156" s="32">
        <v>75478</v>
      </c>
      <c r="C156" s="32" t="s">
        <v>56</v>
      </c>
      <c r="D156" s="29" t="s">
        <v>274</v>
      </c>
      <c r="E156" s="61"/>
      <c r="F156" s="61"/>
      <c r="G156" s="39"/>
      <c r="H156" s="67">
        <f>H157</f>
        <v>1000</v>
      </c>
      <c r="I156" s="65">
        <f>I157</f>
        <v>189.12</v>
      </c>
      <c r="J156" s="65">
        <v>18.91</v>
      </c>
    </row>
    <row r="157" spans="1:10" ht="15.75">
      <c r="A157" s="32"/>
      <c r="B157" s="31"/>
      <c r="C157" s="32">
        <v>4360</v>
      </c>
      <c r="D157" s="29" t="s">
        <v>280</v>
      </c>
      <c r="E157" s="61"/>
      <c r="F157" s="61"/>
      <c r="G157" s="38"/>
      <c r="H157" s="67">
        <v>1000</v>
      </c>
      <c r="I157" s="65">
        <v>189.12</v>
      </c>
      <c r="J157" s="65">
        <v>18.91</v>
      </c>
    </row>
    <row r="158" spans="1:10" ht="15.75">
      <c r="A158" s="32"/>
      <c r="B158" s="31"/>
      <c r="C158" s="32"/>
      <c r="D158" s="29" t="s">
        <v>281</v>
      </c>
      <c r="E158" s="61"/>
      <c r="F158" s="61"/>
      <c r="G158" s="38"/>
      <c r="H158" s="61"/>
      <c r="I158" s="61"/>
      <c r="J158" s="61"/>
    </row>
    <row r="159" spans="1:10" s="5" customFormat="1" ht="15.75">
      <c r="A159" s="33">
        <v>756</v>
      </c>
      <c r="B159" s="71"/>
      <c r="C159" s="33" t="s">
        <v>56</v>
      </c>
      <c r="D159" s="72" t="s">
        <v>208</v>
      </c>
      <c r="E159" s="73">
        <f>E162+E166+E178+E194+E200+E203</f>
        <v>3650650</v>
      </c>
      <c r="F159" s="74">
        <f>F162+F166+F178+F194+F200+F203</f>
        <v>1770000.3400000003</v>
      </c>
      <c r="G159" s="38">
        <f aca="true" t="shared" si="5" ref="G159:G225">F159/E159*100</f>
        <v>48.48452576938354</v>
      </c>
      <c r="H159" s="73">
        <f>H207</f>
        <v>21000</v>
      </c>
      <c r="I159" s="74">
        <f>I207</f>
        <v>11284</v>
      </c>
      <c r="J159" s="39">
        <f>I159/H159*100</f>
        <v>53.733333333333334</v>
      </c>
    </row>
    <row r="160" spans="1:10" s="5" customFormat="1" ht="15.75">
      <c r="A160" s="33"/>
      <c r="B160" s="71"/>
      <c r="C160" s="33"/>
      <c r="D160" s="72" t="s">
        <v>160</v>
      </c>
      <c r="E160" s="88"/>
      <c r="F160" s="88"/>
      <c r="G160" s="38"/>
      <c r="H160" s="88"/>
      <c r="I160" s="66"/>
      <c r="J160" s="66"/>
    </row>
    <row r="161" spans="1:10" s="5" customFormat="1" ht="15.75">
      <c r="A161" s="33"/>
      <c r="B161" s="71"/>
      <c r="C161" s="33"/>
      <c r="D161" s="72" t="s">
        <v>163</v>
      </c>
      <c r="E161" s="88"/>
      <c r="F161" s="88"/>
      <c r="G161" s="38"/>
      <c r="H161" s="88"/>
      <c r="I161" s="66"/>
      <c r="J161" s="66"/>
    </row>
    <row r="162" spans="1:10" ht="15.75">
      <c r="A162" s="32"/>
      <c r="B162" s="31">
        <v>75601</v>
      </c>
      <c r="C162" s="32" t="s">
        <v>56</v>
      </c>
      <c r="D162" s="29" t="s">
        <v>85</v>
      </c>
      <c r="E162" s="67">
        <f>E163+E164</f>
        <v>5100</v>
      </c>
      <c r="F162" s="68">
        <f>F163+F164</f>
        <v>4542.26</v>
      </c>
      <c r="G162" s="56">
        <f t="shared" si="5"/>
        <v>89.06392156862746</v>
      </c>
      <c r="H162" s="61"/>
      <c r="I162" s="61"/>
      <c r="J162" s="66"/>
    </row>
    <row r="163" spans="1:10" ht="15.75">
      <c r="A163" s="32"/>
      <c r="B163" s="31"/>
      <c r="C163" s="32" t="s">
        <v>117</v>
      </c>
      <c r="D163" s="29" t="s">
        <v>47</v>
      </c>
      <c r="E163" s="67">
        <v>5000</v>
      </c>
      <c r="F163" s="68">
        <v>4542.26</v>
      </c>
      <c r="G163" s="56">
        <f t="shared" si="5"/>
        <v>90.8452</v>
      </c>
      <c r="H163" s="61"/>
      <c r="I163" s="61"/>
      <c r="J163" s="66"/>
    </row>
    <row r="164" spans="1:10" ht="15.75">
      <c r="A164" s="32"/>
      <c r="B164" s="31"/>
      <c r="C164" s="32" t="s">
        <v>118</v>
      </c>
      <c r="D164" s="29" t="s">
        <v>161</v>
      </c>
      <c r="E164" s="61">
        <v>100</v>
      </c>
      <c r="F164" s="61">
        <v>0</v>
      </c>
      <c r="G164" s="56">
        <f t="shared" si="5"/>
        <v>0</v>
      </c>
      <c r="H164" s="61"/>
      <c r="I164" s="61"/>
      <c r="J164" s="66"/>
    </row>
    <row r="165" spans="1:10" ht="15.75">
      <c r="A165" s="32"/>
      <c r="B165" s="31"/>
      <c r="C165" s="32"/>
      <c r="D165" s="29"/>
      <c r="E165" s="61"/>
      <c r="F165" s="61"/>
      <c r="G165" s="56"/>
      <c r="H165" s="61"/>
      <c r="I165" s="61"/>
      <c r="J165" s="66"/>
    </row>
    <row r="166" spans="1:10" ht="15.75">
      <c r="A166" s="32"/>
      <c r="B166" s="32">
        <v>75615</v>
      </c>
      <c r="C166" s="32" t="s">
        <v>56</v>
      </c>
      <c r="D166" s="29" t="s">
        <v>191</v>
      </c>
      <c r="E166" s="67">
        <f>E169+E170+E171+E172+E173+E174+E175+E176</f>
        <v>1252900</v>
      </c>
      <c r="F166" s="68">
        <f>F169+F170+F171+F172+F173+F174+F175+F176</f>
        <v>679516.3</v>
      </c>
      <c r="G166" s="65">
        <f t="shared" si="5"/>
        <v>54.23547769175513</v>
      </c>
      <c r="H166" s="61"/>
      <c r="I166" s="61"/>
      <c r="J166" s="66"/>
    </row>
    <row r="167" spans="1:10" ht="15.75">
      <c r="A167" s="32"/>
      <c r="B167" s="32"/>
      <c r="C167" s="32"/>
      <c r="D167" s="29" t="s">
        <v>175</v>
      </c>
      <c r="E167" s="67"/>
      <c r="F167" s="67"/>
      <c r="G167" s="65"/>
      <c r="H167" s="61"/>
      <c r="I167" s="61"/>
      <c r="J167" s="66"/>
    </row>
    <row r="168" spans="1:10" ht="15.75">
      <c r="A168" s="32"/>
      <c r="B168" s="32"/>
      <c r="C168" s="32"/>
      <c r="D168" s="29" t="s">
        <v>174</v>
      </c>
      <c r="E168" s="67"/>
      <c r="F168" s="67"/>
      <c r="G168" s="65"/>
      <c r="H168" s="61"/>
      <c r="I168" s="61"/>
      <c r="J168" s="66"/>
    </row>
    <row r="169" spans="1:10" ht="15.75">
      <c r="A169" s="32"/>
      <c r="B169" s="31"/>
      <c r="C169" s="32" t="s">
        <v>119</v>
      </c>
      <c r="D169" s="29" t="s">
        <v>48</v>
      </c>
      <c r="E169" s="67">
        <v>1064400</v>
      </c>
      <c r="F169" s="68">
        <v>588721.34</v>
      </c>
      <c r="G169" s="56">
        <f t="shared" si="5"/>
        <v>55.31015971439308</v>
      </c>
      <c r="H169" s="61"/>
      <c r="I169" s="61"/>
      <c r="J169" s="66"/>
    </row>
    <row r="170" spans="1:10" ht="15.75">
      <c r="A170" s="32"/>
      <c r="B170" s="32"/>
      <c r="C170" s="32" t="s">
        <v>120</v>
      </c>
      <c r="D170" s="29" t="s">
        <v>49</v>
      </c>
      <c r="E170" s="67">
        <v>70000</v>
      </c>
      <c r="F170" s="68">
        <v>29620.54</v>
      </c>
      <c r="G170" s="65">
        <f t="shared" si="5"/>
        <v>42.31505714285714</v>
      </c>
      <c r="H170" s="61"/>
      <c r="I170" s="61"/>
      <c r="J170" s="66"/>
    </row>
    <row r="171" spans="1:10" ht="15.75">
      <c r="A171" s="32"/>
      <c r="B171" s="32"/>
      <c r="C171" s="32" t="s">
        <v>121</v>
      </c>
      <c r="D171" s="29" t="s">
        <v>50</v>
      </c>
      <c r="E171" s="67">
        <v>104000</v>
      </c>
      <c r="F171" s="68">
        <v>58088</v>
      </c>
      <c r="G171" s="65">
        <f t="shared" si="5"/>
        <v>55.853846153846156</v>
      </c>
      <c r="H171" s="61"/>
      <c r="I171" s="61"/>
      <c r="J171" s="66"/>
    </row>
    <row r="172" spans="1:10" ht="15.75">
      <c r="A172" s="32"/>
      <c r="B172" s="31"/>
      <c r="C172" s="32" t="s">
        <v>122</v>
      </c>
      <c r="D172" s="29" t="s">
        <v>51</v>
      </c>
      <c r="E172" s="67">
        <v>2500</v>
      </c>
      <c r="F172" s="68">
        <v>645</v>
      </c>
      <c r="G172" s="56">
        <f t="shared" si="5"/>
        <v>25.8</v>
      </c>
      <c r="H172" s="61"/>
      <c r="I172" s="61"/>
      <c r="J172" s="66"/>
    </row>
    <row r="173" spans="1:10" ht="15.75">
      <c r="A173" s="32"/>
      <c r="B173" s="31"/>
      <c r="C173" s="32" t="s">
        <v>123</v>
      </c>
      <c r="D173" s="29" t="s">
        <v>87</v>
      </c>
      <c r="E173" s="67">
        <v>1000</v>
      </c>
      <c r="F173" s="68">
        <v>0</v>
      </c>
      <c r="G173" s="56">
        <f t="shared" si="5"/>
        <v>0</v>
      </c>
      <c r="H173" s="61"/>
      <c r="I173" s="61"/>
      <c r="J173" s="66"/>
    </row>
    <row r="174" spans="1:10" ht="15.75">
      <c r="A174" s="32"/>
      <c r="B174" s="31"/>
      <c r="C174" s="32" t="s">
        <v>124</v>
      </c>
      <c r="D174" s="29" t="s">
        <v>88</v>
      </c>
      <c r="E174" s="67">
        <v>1000</v>
      </c>
      <c r="F174" s="68">
        <v>172</v>
      </c>
      <c r="G174" s="56">
        <v>17.2</v>
      </c>
      <c r="H174" s="61"/>
      <c r="I174" s="61"/>
      <c r="J174" s="66"/>
    </row>
    <row r="175" spans="1:10" ht="15.75">
      <c r="A175" s="32"/>
      <c r="B175" s="31"/>
      <c r="C175" s="32" t="s">
        <v>112</v>
      </c>
      <c r="D175" s="29" t="s">
        <v>31</v>
      </c>
      <c r="E175" s="67">
        <v>0</v>
      </c>
      <c r="F175" s="68">
        <v>52.8</v>
      </c>
      <c r="G175" s="56">
        <v>0</v>
      </c>
      <c r="H175" s="61"/>
      <c r="I175" s="61"/>
      <c r="J175" s="66"/>
    </row>
    <row r="176" spans="1:10" ht="15.75">
      <c r="A176" s="32"/>
      <c r="B176" s="31"/>
      <c r="C176" s="32" t="s">
        <v>118</v>
      </c>
      <c r="D176" s="29" t="s">
        <v>176</v>
      </c>
      <c r="E176" s="67">
        <v>10000</v>
      </c>
      <c r="F176" s="68">
        <v>2216.62</v>
      </c>
      <c r="G176" s="56">
        <f t="shared" si="5"/>
        <v>22.1662</v>
      </c>
      <c r="H176" s="61"/>
      <c r="I176" s="61"/>
      <c r="J176" s="66"/>
    </row>
    <row r="177" spans="1:10" ht="15.75">
      <c r="A177" s="32"/>
      <c r="B177" s="31"/>
      <c r="C177" s="32"/>
      <c r="D177" s="29"/>
      <c r="E177" s="67"/>
      <c r="F177" s="67"/>
      <c r="G177" s="56"/>
      <c r="H177" s="61"/>
      <c r="I177" s="61"/>
      <c r="J177" s="66"/>
    </row>
    <row r="178" spans="1:10" ht="15.75">
      <c r="A178" s="32"/>
      <c r="B178" s="31">
        <v>75616</v>
      </c>
      <c r="C178" s="32" t="s">
        <v>56</v>
      </c>
      <c r="D178" s="29" t="s">
        <v>162</v>
      </c>
      <c r="E178" s="67">
        <f>E183+E184+E185+E186+E187+E188+E189+E190+E191+E192</f>
        <v>949900</v>
      </c>
      <c r="F178" s="68">
        <f>F183+F184+F185+F186+F187+F188+F189+F190+F191+F192</f>
        <v>409470.57999999996</v>
      </c>
      <c r="G178" s="56">
        <f t="shared" si="5"/>
        <v>43.10670386356458</v>
      </c>
      <c r="H178" s="61"/>
      <c r="I178" s="61"/>
      <c r="J178" s="66"/>
    </row>
    <row r="179" spans="1:10" ht="15.75">
      <c r="A179" s="32"/>
      <c r="B179" s="31"/>
      <c r="C179" s="32"/>
      <c r="D179" s="29" t="s">
        <v>238</v>
      </c>
      <c r="E179" s="67"/>
      <c r="F179" s="67"/>
      <c r="G179" s="56"/>
      <c r="H179" s="61"/>
      <c r="I179" s="61"/>
      <c r="J179" s="66"/>
    </row>
    <row r="180" spans="1:10" ht="15.75">
      <c r="A180" s="32"/>
      <c r="B180" s="31"/>
      <c r="C180" s="32"/>
      <c r="D180" s="29" t="s">
        <v>239</v>
      </c>
      <c r="E180" s="67"/>
      <c r="F180" s="67"/>
      <c r="G180" s="56"/>
      <c r="H180" s="61"/>
      <c r="I180" s="61"/>
      <c r="J180" s="66"/>
    </row>
    <row r="181" spans="1:10" ht="15.75">
      <c r="A181" s="32"/>
      <c r="B181" s="31"/>
      <c r="C181" s="32"/>
      <c r="D181" s="29" t="s">
        <v>241</v>
      </c>
      <c r="E181" s="67"/>
      <c r="F181" s="67"/>
      <c r="G181" s="56"/>
      <c r="H181" s="61"/>
      <c r="I181" s="61"/>
      <c r="J181" s="66"/>
    </row>
    <row r="182" spans="1:10" ht="15.75">
      <c r="A182" s="32"/>
      <c r="B182" s="31"/>
      <c r="C182" s="32"/>
      <c r="D182" s="29" t="s">
        <v>240</v>
      </c>
      <c r="E182" s="67"/>
      <c r="F182" s="67"/>
      <c r="G182" s="56"/>
      <c r="H182" s="61"/>
      <c r="I182" s="61"/>
      <c r="J182" s="66"/>
    </row>
    <row r="183" spans="1:10" ht="15.75">
      <c r="A183" s="32"/>
      <c r="B183" s="31"/>
      <c r="C183" s="32" t="s">
        <v>119</v>
      </c>
      <c r="D183" s="29" t="s">
        <v>48</v>
      </c>
      <c r="E183" s="67">
        <v>240000</v>
      </c>
      <c r="F183" s="68">
        <v>88957.1</v>
      </c>
      <c r="G183" s="56">
        <f t="shared" si="5"/>
        <v>37.06545833333333</v>
      </c>
      <c r="H183" s="61"/>
      <c r="I183" s="61"/>
      <c r="J183" s="66"/>
    </row>
    <row r="184" spans="1:10" ht="15.75">
      <c r="A184" s="32"/>
      <c r="B184" s="32"/>
      <c r="C184" s="32" t="s">
        <v>120</v>
      </c>
      <c r="D184" s="29" t="s">
        <v>49</v>
      </c>
      <c r="E184" s="67">
        <v>588000</v>
      </c>
      <c r="F184" s="68">
        <v>241033.08</v>
      </c>
      <c r="G184" s="65">
        <f t="shared" si="5"/>
        <v>40.99202040816326</v>
      </c>
      <c r="H184" s="61"/>
      <c r="I184" s="61"/>
      <c r="J184" s="66"/>
    </row>
    <row r="185" spans="1:10" ht="15.75">
      <c r="A185" s="32"/>
      <c r="B185" s="31"/>
      <c r="C185" s="32" t="s">
        <v>121</v>
      </c>
      <c r="D185" s="29" t="s">
        <v>50</v>
      </c>
      <c r="E185" s="67">
        <v>10000</v>
      </c>
      <c r="F185" s="68">
        <v>5134.12</v>
      </c>
      <c r="G185" s="56">
        <f t="shared" si="5"/>
        <v>51.3412</v>
      </c>
      <c r="H185" s="61"/>
      <c r="I185" s="61"/>
      <c r="J185" s="66"/>
    </row>
    <row r="186" spans="1:10" ht="15.75">
      <c r="A186" s="32"/>
      <c r="B186" s="31"/>
      <c r="C186" s="32" t="s">
        <v>122</v>
      </c>
      <c r="D186" s="29" t="s">
        <v>51</v>
      </c>
      <c r="E186" s="67">
        <v>24000</v>
      </c>
      <c r="F186" s="68">
        <v>10704</v>
      </c>
      <c r="G186" s="56">
        <f t="shared" si="5"/>
        <v>44.6</v>
      </c>
      <c r="H186" s="61"/>
      <c r="I186" s="61"/>
      <c r="J186" s="66"/>
    </row>
    <row r="187" spans="1:10" ht="15.75">
      <c r="A187" s="32"/>
      <c r="B187" s="31"/>
      <c r="C187" s="32" t="s">
        <v>131</v>
      </c>
      <c r="D187" s="29" t="s">
        <v>52</v>
      </c>
      <c r="E187" s="67">
        <v>200</v>
      </c>
      <c r="F187" s="68">
        <v>4388.55</v>
      </c>
      <c r="G187" s="56">
        <f t="shared" si="5"/>
        <v>2194.275</v>
      </c>
      <c r="H187" s="61"/>
      <c r="I187" s="61"/>
      <c r="J187" s="66"/>
    </row>
    <row r="188" spans="1:10" ht="15.75">
      <c r="A188" s="32"/>
      <c r="B188" s="32"/>
      <c r="C188" s="32" t="s">
        <v>128</v>
      </c>
      <c r="D188" s="29" t="s">
        <v>129</v>
      </c>
      <c r="E188" s="67">
        <v>16000</v>
      </c>
      <c r="F188" s="68">
        <v>9802</v>
      </c>
      <c r="G188" s="56">
        <f t="shared" si="5"/>
        <v>61.262499999999996</v>
      </c>
      <c r="H188" s="61"/>
      <c r="I188" s="61"/>
      <c r="J188" s="66"/>
    </row>
    <row r="189" spans="1:10" ht="15.75">
      <c r="A189" s="32"/>
      <c r="B189" s="31"/>
      <c r="C189" s="32" t="s">
        <v>123</v>
      </c>
      <c r="D189" s="29" t="s">
        <v>87</v>
      </c>
      <c r="E189" s="67">
        <v>1700</v>
      </c>
      <c r="F189" s="68">
        <v>520</v>
      </c>
      <c r="G189" s="56">
        <f t="shared" si="5"/>
        <v>30.58823529411765</v>
      </c>
      <c r="H189" s="61"/>
      <c r="I189" s="61"/>
      <c r="J189" s="66"/>
    </row>
    <row r="190" spans="1:10" ht="15.75">
      <c r="A190" s="32"/>
      <c r="B190" s="31"/>
      <c r="C190" s="32" t="s">
        <v>124</v>
      </c>
      <c r="D190" s="29" t="s">
        <v>88</v>
      </c>
      <c r="E190" s="61">
        <v>50000</v>
      </c>
      <c r="F190" s="68">
        <v>40234</v>
      </c>
      <c r="G190" s="56">
        <f t="shared" si="5"/>
        <v>80.46799999999999</v>
      </c>
      <c r="H190" s="61"/>
      <c r="I190" s="61"/>
      <c r="J190" s="66"/>
    </row>
    <row r="191" spans="1:10" ht="15.75">
      <c r="A191" s="32"/>
      <c r="B191" s="31"/>
      <c r="C191" s="32" t="s">
        <v>112</v>
      </c>
      <c r="D191" s="29" t="s">
        <v>31</v>
      </c>
      <c r="E191" s="61">
        <v>0</v>
      </c>
      <c r="F191" s="68">
        <v>932.8</v>
      </c>
      <c r="G191" s="56">
        <v>0</v>
      </c>
      <c r="H191" s="61"/>
      <c r="I191" s="61"/>
      <c r="J191" s="66"/>
    </row>
    <row r="192" spans="1:10" ht="15.75">
      <c r="A192" s="32"/>
      <c r="B192" s="31"/>
      <c r="C192" s="32" t="s">
        <v>118</v>
      </c>
      <c r="D192" s="29" t="s">
        <v>132</v>
      </c>
      <c r="E192" s="61">
        <v>20000</v>
      </c>
      <c r="F192" s="68">
        <v>7764.93</v>
      </c>
      <c r="G192" s="56">
        <f t="shared" si="5"/>
        <v>38.82465</v>
      </c>
      <c r="H192" s="61"/>
      <c r="I192" s="61"/>
      <c r="J192" s="66"/>
    </row>
    <row r="193" spans="1:10" ht="15.75">
      <c r="A193" s="32"/>
      <c r="B193" s="31"/>
      <c r="C193" s="32"/>
      <c r="D193" s="29"/>
      <c r="E193" s="61"/>
      <c r="F193" s="68"/>
      <c r="G193" s="56"/>
      <c r="H193" s="61"/>
      <c r="I193" s="61"/>
      <c r="J193" s="66"/>
    </row>
    <row r="194" spans="1:10" ht="15.75">
      <c r="A194" s="32"/>
      <c r="B194" s="31">
        <v>75618</v>
      </c>
      <c r="C194" s="32" t="s">
        <v>56</v>
      </c>
      <c r="D194" s="29" t="s">
        <v>210</v>
      </c>
      <c r="E194" s="61">
        <f>E196+E197</f>
        <v>60500</v>
      </c>
      <c r="F194" s="61">
        <f>F196+F197</f>
        <v>47624.12</v>
      </c>
      <c r="G194" s="56">
        <f t="shared" si="5"/>
        <v>78.71755371900827</v>
      </c>
      <c r="H194" s="61"/>
      <c r="I194" s="61"/>
      <c r="J194" s="66"/>
    </row>
    <row r="195" spans="1:10" ht="15.75">
      <c r="A195" s="32"/>
      <c r="B195" s="31"/>
      <c r="C195" s="32"/>
      <c r="D195" s="29" t="s">
        <v>209</v>
      </c>
      <c r="E195" s="61"/>
      <c r="F195" s="61"/>
      <c r="G195" s="56"/>
      <c r="H195" s="61"/>
      <c r="I195" s="61"/>
      <c r="J195" s="66"/>
    </row>
    <row r="196" spans="1:10" ht="15.75">
      <c r="A196" s="32"/>
      <c r="B196" s="31"/>
      <c r="C196" s="32" t="s">
        <v>115</v>
      </c>
      <c r="D196" s="29" t="s">
        <v>53</v>
      </c>
      <c r="E196" s="61">
        <v>500</v>
      </c>
      <c r="F196" s="61">
        <v>0</v>
      </c>
      <c r="G196" s="56">
        <f t="shared" si="5"/>
        <v>0</v>
      </c>
      <c r="H196" s="61"/>
      <c r="I196" s="61"/>
      <c r="J196" s="66"/>
    </row>
    <row r="197" spans="1:10" ht="15.75">
      <c r="A197" s="32"/>
      <c r="B197" s="31"/>
      <c r="C197" s="32" t="s">
        <v>133</v>
      </c>
      <c r="D197" s="29" t="s">
        <v>300</v>
      </c>
      <c r="E197" s="61">
        <v>60000</v>
      </c>
      <c r="F197" s="61">
        <v>47624.12</v>
      </c>
      <c r="G197" s="56">
        <f t="shared" si="5"/>
        <v>79.37353333333334</v>
      </c>
      <c r="H197" s="61"/>
      <c r="I197" s="61"/>
      <c r="J197" s="66"/>
    </row>
    <row r="198" spans="1:10" ht="15.75">
      <c r="A198" s="32"/>
      <c r="B198" s="31"/>
      <c r="C198" s="32"/>
      <c r="D198" s="29" t="s">
        <v>299</v>
      </c>
      <c r="E198" s="61"/>
      <c r="F198" s="61"/>
      <c r="G198" s="56"/>
      <c r="H198" s="61"/>
      <c r="I198" s="61"/>
      <c r="J198" s="66"/>
    </row>
    <row r="199" spans="1:10" ht="15.75">
      <c r="A199" s="32"/>
      <c r="B199" s="32"/>
      <c r="C199" s="32"/>
      <c r="D199" s="29"/>
      <c r="E199" s="61"/>
      <c r="F199" s="61"/>
      <c r="G199" s="65"/>
      <c r="H199" s="61"/>
      <c r="I199" s="61"/>
      <c r="J199" s="66"/>
    </row>
    <row r="200" spans="1:10" ht="15.75">
      <c r="A200" s="32"/>
      <c r="B200" s="32">
        <v>75619</v>
      </c>
      <c r="C200" s="32" t="s">
        <v>56</v>
      </c>
      <c r="D200" s="29" t="s">
        <v>54</v>
      </c>
      <c r="E200" s="67">
        <f>E201</f>
        <v>30000</v>
      </c>
      <c r="F200" s="61">
        <f>F201</f>
        <v>8677.76</v>
      </c>
      <c r="G200" s="65">
        <f t="shared" si="5"/>
        <v>28.925866666666668</v>
      </c>
      <c r="H200" s="61"/>
      <c r="I200" s="61"/>
      <c r="J200" s="66"/>
    </row>
    <row r="201" spans="1:10" ht="15.75">
      <c r="A201" s="32"/>
      <c r="B201" s="32"/>
      <c r="C201" s="32" t="s">
        <v>125</v>
      </c>
      <c r="D201" s="29" t="s">
        <v>55</v>
      </c>
      <c r="E201" s="67">
        <v>30000</v>
      </c>
      <c r="F201" s="61">
        <v>8677.76</v>
      </c>
      <c r="G201" s="65">
        <f t="shared" si="5"/>
        <v>28.925866666666668</v>
      </c>
      <c r="H201" s="61"/>
      <c r="I201" s="61"/>
      <c r="J201" s="66"/>
    </row>
    <row r="202" spans="1:10" ht="15.75">
      <c r="A202" s="32"/>
      <c r="B202" s="32"/>
      <c r="C202" s="32"/>
      <c r="D202" s="29"/>
      <c r="E202" s="67"/>
      <c r="F202" s="61"/>
      <c r="G202" s="65"/>
      <c r="H202" s="61"/>
      <c r="I202" s="61"/>
      <c r="J202" s="66"/>
    </row>
    <row r="203" spans="1:10" ht="15.75">
      <c r="A203" s="32"/>
      <c r="B203" s="32">
        <v>75621</v>
      </c>
      <c r="C203" s="32" t="s">
        <v>56</v>
      </c>
      <c r="D203" s="29" t="s">
        <v>57</v>
      </c>
      <c r="E203" s="67">
        <f>E204+E205</f>
        <v>1352250</v>
      </c>
      <c r="F203" s="68">
        <f>F204+F205</f>
        <v>620169.32</v>
      </c>
      <c r="G203" s="65">
        <f t="shared" si="5"/>
        <v>45.862031429099645</v>
      </c>
      <c r="H203" s="61"/>
      <c r="I203" s="61"/>
      <c r="J203" s="66"/>
    </row>
    <row r="204" spans="1:10" ht="15.75">
      <c r="A204" s="32"/>
      <c r="B204" s="32"/>
      <c r="C204" s="32" t="s">
        <v>126</v>
      </c>
      <c r="D204" s="29" t="s">
        <v>58</v>
      </c>
      <c r="E204" s="67">
        <v>1272250</v>
      </c>
      <c r="F204" s="68">
        <v>591234</v>
      </c>
      <c r="G204" s="65">
        <f t="shared" si="5"/>
        <v>46.47152682255846</v>
      </c>
      <c r="H204" s="61"/>
      <c r="I204" s="61"/>
      <c r="J204" s="66"/>
    </row>
    <row r="205" spans="1:10" ht="15.75">
      <c r="A205" s="32"/>
      <c r="B205" s="32"/>
      <c r="C205" s="32" t="s">
        <v>127</v>
      </c>
      <c r="D205" s="29" t="s">
        <v>59</v>
      </c>
      <c r="E205" s="67">
        <v>80000</v>
      </c>
      <c r="F205" s="68">
        <v>28935.32</v>
      </c>
      <c r="G205" s="65">
        <f t="shared" si="5"/>
        <v>36.16915</v>
      </c>
      <c r="H205" s="61"/>
      <c r="I205" s="61"/>
      <c r="J205" s="66"/>
    </row>
    <row r="206" spans="1:10" ht="15.75">
      <c r="A206" s="32"/>
      <c r="B206" s="31"/>
      <c r="C206" s="32"/>
      <c r="D206" s="29"/>
      <c r="E206" s="67"/>
      <c r="F206" s="68"/>
      <c r="G206" s="65"/>
      <c r="H206" s="61"/>
      <c r="I206" s="61"/>
      <c r="J206" s="66"/>
    </row>
    <row r="207" spans="1:10" ht="15.75">
      <c r="A207" s="32"/>
      <c r="B207" s="31">
        <v>75647</v>
      </c>
      <c r="C207" s="32" t="s">
        <v>56</v>
      </c>
      <c r="D207" s="29" t="s">
        <v>164</v>
      </c>
      <c r="E207" s="61"/>
      <c r="F207" s="61"/>
      <c r="G207" s="39"/>
      <c r="H207" s="67">
        <f>H208+H209+H210</f>
        <v>21000</v>
      </c>
      <c r="I207" s="68">
        <f>I208+I209+I210</f>
        <v>11284</v>
      </c>
      <c r="J207" s="65">
        <f>I207/H207*100</f>
        <v>53.733333333333334</v>
      </c>
    </row>
    <row r="208" spans="1:10" ht="15.75">
      <c r="A208" s="32"/>
      <c r="B208" s="31"/>
      <c r="C208" s="32">
        <v>4100</v>
      </c>
      <c r="D208" s="29" t="s">
        <v>11</v>
      </c>
      <c r="E208" s="61"/>
      <c r="F208" s="61"/>
      <c r="G208" s="38"/>
      <c r="H208" s="67">
        <v>17000</v>
      </c>
      <c r="I208" s="68">
        <v>9284</v>
      </c>
      <c r="J208" s="65">
        <f>I208/H208*100</f>
        <v>54.61176470588235</v>
      </c>
    </row>
    <row r="209" spans="1:10" ht="15.75">
      <c r="A209" s="32"/>
      <c r="B209" s="31"/>
      <c r="C209" s="32">
        <v>4170</v>
      </c>
      <c r="D209" s="29" t="s">
        <v>183</v>
      </c>
      <c r="E209" s="61"/>
      <c r="F209" s="61"/>
      <c r="G209" s="38"/>
      <c r="H209" s="67">
        <v>2000</v>
      </c>
      <c r="I209" s="68">
        <v>2000</v>
      </c>
      <c r="J209" s="65">
        <f>I209/H209*100</f>
        <v>100</v>
      </c>
    </row>
    <row r="210" spans="1:10" ht="15.75">
      <c r="A210" s="32"/>
      <c r="B210" s="31"/>
      <c r="C210" s="32">
        <v>4210</v>
      </c>
      <c r="D210" s="29" t="s">
        <v>16</v>
      </c>
      <c r="E210" s="61"/>
      <c r="F210" s="61"/>
      <c r="G210" s="38"/>
      <c r="H210" s="67">
        <v>2000</v>
      </c>
      <c r="I210" s="68">
        <v>0</v>
      </c>
      <c r="J210" s="65">
        <f>I210/H210*100</f>
        <v>0</v>
      </c>
    </row>
    <row r="211" spans="1:10" ht="15.75">
      <c r="A211" s="32"/>
      <c r="B211" s="31"/>
      <c r="C211" s="32"/>
      <c r="D211" s="29"/>
      <c r="E211" s="61"/>
      <c r="F211" s="61"/>
      <c r="G211" s="38"/>
      <c r="H211" s="61"/>
      <c r="I211" s="61"/>
      <c r="J211" s="39"/>
    </row>
    <row r="212" spans="1:10" s="5" customFormat="1" ht="15.75">
      <c r="A212" s="33">
        <v>757</v>
      </c>
      <c r="B212" s="71"/>
      <c r="C212" s="33" t="s">
        <v>56</v>
      </c>
      <c r="D212" s="72" t="s">
        <v>60</v>
      </c>
      <c r="E212" s="66"/>
      <c r="F212" s="66"/>
      <c r="G212" s="38"/>
      <c r="H212" s="73">
        <f>H213</f>
        <v>50000</v>
      </c>
      <c r="I212" s="74">
        <f>I213</f>
        <v>7849.51</v>
      </c>
      <c r="J212" s="39">
        <f>I212/H212*100</f>
        <v>15.699019999999999</v>
      </c>
    </row>
    <row r="213" spans="1:10" ht="15.75">
      <c r="A213" s="32"/>
      <c r="B213" s="31">
        <v>75702</v>
      </c>
      <c r="C213" s="32" t="s">
        <v>56</v>
      </c>
      <c r="D213" s="29" t="s">
        <v>165</v>
      </c>
      <c r="E213" s="61"/>
      <c r="F213" s="61"/>
      <c r="G213" s="38"/>
      <c r="H213" s="67">
        <f>H215</f>
        <v>50000</v>
      </c>
      <c r="I213" s="68">
        <v>7849.51</v>
      </c>
      <c r="J213" s="65">
        <f>I213/H213*100</f>
        <v>15.699019999999999</v>
      </c>
    </row>
    <row r="214" spans="1:10" ht="15.75">
      <c r="A214" s="32"/>
      <c r="B214" s="31"/>
      <c r="C214" s="32"/>
      <c r="D214" s="29" t="s">
        <v>61</v>
      </c>
      <c r="E214" s="61"/>
      <c r="F214" s="61"/>
      <c r="G214" s="38"/>
      <c r="H214" s="61"/>
      <c r="I214" s="61"/>
      <c r="J214" s="65"/>
    </row>
    <row r="215" spans="1:10" ht="15.75">
      <c r="A215" s="32"/>
      <c r="B215" s="31"/>
      <c r="C215" s="32">
        <v>8070</v>
      </c>
      <c r="D215" s="29" t="s">
        <v>192</v>
      </c>
      <c r="E215" s="61"/>
      <c r="F215" s="61"/>
      <c r="G215" s="38"/>
      <c r="H215" s="67">
        <v>50000</v>
      </c>
      <c r="I215" s="68">
        <v>7849.51</v>
      </c>
      <c r="J215" s="65">
        <f>I215/H215*100</f>
        <v>15.699019999999999</v>
      </c>
    </row>
    <row r="216" spans="1:10" ht="15.75">
      <c r="A216" s="32"/>
      <c r="B216" s="31"/>
      <c r="C216" s="32"/>
      <c r="D216" s="29"/>
      <c r="E216" s="61"/>
      <c r="F216" s="61"/>
      <c r="G216" s="38"/>
      <c r="H216" s="61"/>
      <c r="I216" s="61"/>
      <c r="J216" s="66"/>
    </row>
    <row r="217" spans="1:10" s="5" customFormat="1" ht="15.75">
      <c r="A217" s="33">
        <v>758</v>
      </c>
      <c r="B217" s="71"/>
      <c r="C217" s="33" t="s">
        <v>56</v>
      </c>
      <c r="D217" s="72" t="s">
        <v>62</v>
      </c>
      <c r="E217" s="73">
        <f>E218+E220+E222+E224</f>
        <v>4724378</v>
      </c>
      <c r="F217" s="74">
        <f>F218+F220+F222+F224</f>
        <v>2783759.45</v>
      </c>
      <c r="G217" s="38">
        <f t="shared" si="5"/>
        <v>58.92330059110428</v>
      </c>
      <c r="H217" s="73">
        <f>H228</f>
        <v>15000</v>
      </c>
      <c r="I217" s="66">
        <f>I228</f>
        <v>0</v>
      </c>
      <c r="J217" s="66">
        <f>J228</f>
        <v>0</v>
      </c>
    </row>
    <row r="218" spans="1:10" ht="15.75">
      <c r="A218" s="32"/>
      <c r="B218" s="32">
        <v>75801</v>
      </c>
      <c r="C218" s="32" t="s">
        <v>56</v>
      </c>
      <c r="D218" s="29" t="s">
        <v>166</v>
      </c>
      <c r="E218" s="67">
        <f>E219</f>
        <v>3639804</v>
      </c>
      <c r="F218" s="68">
        <f>F219</f>
        <v>2239880</v>
      </c>
      <c r="G218" s="65">
        <f t="shared" si="5"/>
        <v>61.53847844554268</v>
      </c>
      <c r="H218" s="61"/>
      <c r="I218" s="61"/>
      <c r="J218" s="66"/>
    </row>
    <row r="219" spans="1:10" ht="15.75">
      <c r="A219" s="32"/>
      <c r="B219" s="31"/>
      <c r="C219" s="32">
        <v>2920</v>
      </c>
      <c r="D219" s="29" t="s">
        <v>63</v>
      </c>
      <c r="E219" s="67">
        <v>3639804</v>
      </c>
      <c r="F219" s="68">
        <v>2239880</v>
      </c>
      <c r="G219" s="56">
        <f t="shared" si="5"/>
        <v>61.53847844554268</v>
      </c>
      <c r="H219" s="61"/>
      <c r="I219" s="61"/>
      <c r="J219" s="66"/>
    </row>
    <row r="220" spans="1:10" ht="15.75">
      <c r="A220" s="32"/>
      <c r="B220" s="31">
        <v>75807</v>
      </c>
      <c r="C220" s="32" t="s">
        <v>56</v>
      </c>
      <c r="D220" s="29" t="s">
        <v>167</v>
      </c>
      <c r="E220" s="67">
        <f>E221</f>
        <v>1004152</v>
      </c>
      <c r="F220" s="68">
        <f>F221</f>
        <v>502074</v>
      </c>
      <c r="G220" s="56">
        <f t="shared" si="5"/>
        <v>49.999800826966435</v>
      </c>
      <c r="H220" s="61"/>
      <c r="I220" s="61"/>
      <c r="J220" s="66"/>
    </row>
    <row r="221" spans="1:10" ht="15.75">
      <c r="A221" s="32"/>
      <c r="B221" s="31"/>
      <c r="C221" s="32">
        <v>2920</v>
      </c>
      <c r="D221" s="29" t="s">
        <v>63</v>
      </c>
      <c r="E221" s="67">
        <v>1004152</v>
      </c>
      <c r="F221" s="68">
        <v>502074</v>
      </c>
      <c r="G221" s="56">
        <f t="shared" si="5"/>
        <v>49.999800826966435</v>
      </c>
      <c r="H221" s="61"/>
      <c r="I221" s="61"/>
      <c r="J221" s="66"/>
    </row>
    <row r="222" spans="1:10" ht="15.75">
      <c r="A222" s="32"/>
      <c r="B222" s="31">
        <v>75831</v>
      </c>
      <c r="C222" s="32" t="s">
        <v>56</v>
      </c>
      <c r="D222" s="29" t="s">
        <v>258</v>
      </c>
      <c r="E222" s="67">
        <f>E223</f>
        <v>77422</v>
      </c>
      <c r="F222" s="68">
        <f>F223</f>
        <v>38712</v>
      </c>
      <c r="G222" s="56">
        <f t="shared" si="5"/>
        <v>50.00129162253623</v>
      </c>
      <c r="H222" s="61"/>
      <c r="I222" s="61"/>
      <c r="J222" s="66"/>
    </row>
    <row r="223" spans="1:10" ht="15.75">
      <c r="A223" s="32"/>
      <c r="B223" s="31"/>
      <c r="C223" s="32">
        <v>2920</v>
      </c>
      <c r="D223" s="29" t="s">
        <v>63</v>
      </c>
      <c r="E223" s="67">
        <v>77422</v>
      </c>
      <c r="F223" s="68">
        <v>38712</v>
      </c>
      <c r="G223" s="56">
        <f t="shared" si="5"/>
        <v>50.00129162253623</v>
      </c>
      <c r="H223" s="61"/>
      <c r="I223" s="61"/>
      <c r="J223" s="66"/>
    </row>
    <row r="224" spans="1:10" ht="15.75">
      <c r="A224" s="32"/>
      <c r="B224" s="31">
        <v>75814</v>
      </c>
      <c r="C224" s="32" t="s">
        <v>56</v>
      </c>
      <c r="D224" s="29" t="s">
        <v>64</v>
      </c>
      <c r="E224" s="67">
        <f>E225</f>
        <v>3000</v>
      </c>
      <c r="F224" s="61">
        <f>F225+F226</f>
        <v>3093.4500000000003</v>
      </c>
      <c r="G224" s="56">
        <f t="shared" si="5"/>
        <v>103.115</v>
      </c>
      <c r="H224" s="61"/>
      <c r="I224" s="61"/>
      <c r="J224" s="66"/>
    </row>
    <row r="225" spans="1:10" ht="15.75">
      <c r="A225" s="32"/>
      <c r="B225" s="31"/>
      <c r="C225" s="32" t="s">
        <v>114</v>
      </c>
      <c r="D225" s="29" t="s">
        <v>145</v>
      </c>
      <c r="E225" s="67">
        <v>3000</v>
      </c>
      <c r="F225" s="61">
        <v>2288.01</v>
      </c>
      <c r="G225" s="56">
        <f t="shared" si="5"/>
        <v>76.26700000000001</v>
      </c>
      <c r="H225" s="61"/>
      <c r="I225" s="61"/>
      <c r="J225" s="66"/>
    </row>
    <row r="226" spans="1:10" ht="15.75">
      <c r="A226" s="32"/>
      <c r="B226" s="32"/>
      <c r="C226" s="32" t="s">
        <v>250</v>
      </c>
      <c r="D226" s="29" t="s">
        <v>251</v>
      </c>
      <c r="E226" s="67">
        <v>0</v>
      </c>
      <c r="F226" s="61">
        <v>805.44</v>
      </c>
      <c r="G226" s="56">
        <v>0</v>
      </c>
      <c r="H226" s="61"/>
      <c r="I226" s="61"/>
      <c r="J226" s="66"/>
    </row>
    <row r="227" spans="1:10" ht="15.75">
      <c r="A227" s="32"/>
      <c r="B227" s="32"/>
      <c r="C227" s="32"/>
      <c r="D227" s="29"/>
      <c r="E227" s="67"/>
      <c r="F227" s="61"/>
      <c r="G227" s="56"/>
      <c r="H227" s="61"/>
      <c r="I227" s="61"/>
      <c r="J227" s="66"/>
    </row>
    <row r="228" spans="1:10" ht="15">
      <c r="A228" s="32"/>
      <c r="B228" s="32">
        <v>75818</v>
      </c>
      <c r="C228" s="32" t="s">
        <v>56</v>
      </c>
      <c r="D228" s="29" t="s">
        <v>306</v>
      </c>
      <c r="E228" s="67"/>
      <c r="F228" s="61"/>
      <c r="G228" s="56"/>
      <c r="H228" s="67">
        <f>H229</f>
        <v>15000</v>
      </c>
      <c r="I228" s="61">
        <v>0</v>
      </c>
      <c r="J228" s="61">
        <v>0</v>
      </c>
    </row>
    <row r="229" spans="1:10" ht="15">
      <c r="A229" s="32"/>
      <c r="B229" s="32"/>
      <c r="C229" s="32">
        <v>4810</v>
      </c>
      <c r="D229" s="29" t="s">
        <v>307</v>
      </c>
      <c r="E229" s="67"/>
      <c r="F229" s="61"/>
      <c r="G229" s="56"/>
      <c r="H229" s="67">
        <v>15000</v>
      </c>
      <c r="I229" s="61">
        <v>0</v>
      </c>
      <c r="J229" s="61">
        <v>0</v>
      </c>
    </row>
    <row r="230" spans="1:10" ht="15.75">
      <c r="A230" s="32"/>
      <c r="B230" s="32"/>
      <c r="C230" s="32"/>
      <c r="D230" s="29"/>
      <c r="E230" s="67"/>
      <c r="F230" s="61"/>
      <c r="G230" s="56"/>
      <c r="H230" s="61"/>
      <c r="I230" s="61"/>
      <c r="J230" s="66"/>
    </row>
    <row r="231" spans="1:10" s="5" customFormat="1" ht="15.75">
      <c r="A231" s="33">
        <v>801</v>
      </c>
      <c r="B231" s="33"/>
      <c r="C231" s="33" t="s">
        <v>56</v>
      </c>
      <c r="D231" s="72" t="s">
        <v>65</v>
      </c>
      <c r="E231" s="73">
        <f>E232+E274+E327+E344</f>
        <v>135425</v>
      </c>
      <c r="F231" s="74">
        <f>F232+F274+F327+F344</f>
        <v>102333.81</v>
      </c>
      <c r="G231" s="39">
        <f>F231/E231*100</f>
        <v>75.5649326195311</v>
      </c>
      <c r="H231" s="73">
        <f>H232+H262+H274+H302+H327+H341+H344</f>
        <v>4754732</v>
      </c>
      <c r="I231" s="74">
        <f>I232+I262+I274+I302+I327+I341+I344</f>
        <v>2335896.41</v>
      </c>
      <c r="J231" s="39">
        <f>I231/H231*100</f>
        <v>49.12782487004526</v>
      </c>
    </row>
    <row r="232" spans="1:10" ht="15">
      <c r="A232" s="32"/>
      <c r="B232" s="32">
        <v>80101</v>
      </c>
      <c r="C232" s="32" t="s">
        <v>56</v>
      </c>
      <c r="D232" s="29" t="s">
        <v>86</v>
      </c>
      <c r="E232" s="67">
        <f>E233+E234</f>
        <v>21092</v>
      </c>
      <c r="F232" s="68">
        <f>F233+F234</f>
        <v>20163.81</v>
      </c>
      <c r="G232" s="65">
        <f>F232/E232*100</f>
        <v>95.59932675896074</v>
      </c>
      <c r="H232" s="67">
        <f>H235+H236+H237+H238+H239+H240+H241+H242+H243+H244+H245+H246+H247+H248+H250+H251+H252+H253+H255+H257+H259</f>
        <v>2534333</v>
      </c>
      <c r="I232" s="68">
        <f>I235+I236+I237+I238+I239+I240+I241+I242+I243+I244+I245+I246+I247+I248+I250+I251+I252+I253+I255+I257+I259</f>
        <v>1259562.05</v>
      </c>
      <c r="J232" s="65">
        <f>I232/H232*100</f>
        <v>49.69994274627683</v>
      </c>
    </row>
    <row r="233" spans="1:10" ht="15.75">
      <c r="A233" s="32"/>
      <c r="B233" s="32"/>
      <c r="C233" s="32" t="s">
        <v>250</v>
      </c>
      <c r="D233" s="29" t="s">
        <v>251</v>
      </c>
      <c r="E233" s="67">
        <v>1352</v>
      </c>
      <c r="F233" s="65">
        <v>2891.81</v>
      </c>
      <c r="G233" s="65">
        <f>F233/E233*100</f>
        <v>213.8912721893491</v>
      </c>
      <c r="H233" s="67"/>
      <c r="I233" s="61"/>
      <c r="J233" s="39"/>
    </row>
    <row r="234" spans="1:10" ht="15.75">
      <c r="A234" s="32"/>
      <c r="B234" s="32"/>
      <c r="C234" s="32">
        <v>2030</v>
      </c>
      <c r="D234" s="29" t="s">
        <v>139</v>
      </c>
      <c r="E234" s="67">
        <v>19740</v>
      </c>
      <c r="F234" s="68">
        <v>17272</v>
      </c>
      <c r="G234" s="65">
        <f>F234/E234*100</f>
        <v>87.49746707193515</v>
      </c>
      <c r="H234" s="67"/>
      <c r="I234" s="61"/>
      <c r="J234" s="39"/>
    </row>
    <row r="235" spans="1:10" ht="15.75">
      <c r="A235" s="32"/>
      <c r="B235" s="31"/>
      <c r="C235" s="32">
        <v>3020</v>
      </c>
      <c r="D235" s="29" t="s">
        <v>213</v>
      </c>
      <c r="E235" s="67"/>
      <c r="F235" s="61"/>
      <c r="G235" s="38"/>
      <c r="H235" s="67">
        <v>105770</v>
      </c>
      <c r="I235" s="68">
        <v>50574.44</v>
      </c>
      <c r="J235" s="65">
        <f aca="true" t="shared" si="6" ref="J235:J272">I235/H235*100</f>
        <v>47.81548643282594</v>
      </c>
    </row>
    <row r="236" spans="1:10" ht="15.75">
      <c r="A236" s="32"/>
      <c r="B236" s="32"/>
      <c r="C236" s="32">
        <v>4010</v>
      </c>
      <c r="D236" s="29" t="s">
        <v>67</v>
      </c>
      <c r="E236" s="67"/>
      <c r="F236" s="61"/>
      <c r="G236" s="39"/>
      <c r="H236" s="67">
        <v>1484013</v>
      </c>
      <c r="I236" s="68">
        <v>719455.54</v>
      </c>
      <c r="J236" s="65">
        <f t="shared" si="6"/>
        <v>48.4804068427972</v>
      </c>
    </row>
    <row r="237" spans="1:10" ht="15.75">
      <c r="A237" s="32"/>
      <c r="B237" s="31"/>
      <c r="C237" s="32">
        <v>4040</v>
      </c>
      <c r="D237" s="29" t="s">
        <v>39</v>
      </c>
      <c r="E237" s="67"/>
      <c r="F237" s="61"/>
      <c r="G237" s="38"/>
      <c r="H237" s="67">
        <v>104892</v>
      </c>
      <c r="I237" s="68">
        <v>104891.46</v>
      </c>
      <c r="J237" s="65">
        <f t="shared" si="6"/>
        <v>99.99948518476147</v>
      </c>
    </row>
    <row r="238" spans="1:10" ht="15.75">
      <c r="A238" s="32"/>
      <c r="B238" s="31"/>
      <c r="C238" s="32">
        <v>4110</v>
      </c>
      <c r="D238" s="29" t="s">
        <v>40</v>
      </c>
      <c r="E238" s="67"/>
      <c r="F238" s="61"/>
      <c r="G238" s="39"/>
      <c r="H238" s="67">
        <v>297744</v>
      </c>
      <c r="I238" s="68">
        <v>147285.68</v>
      </c>
      <c r="J238" s="65">
        <f t="shared" si="6"/>
        <v>49.46722016228706</v>
      </c>
    </row>
    <row r="239" spans="1:10" ht="15.75">
      <c r="A239" s="32"/>
      <c r="B239" s="31"/>
      <c r="C239" s="32">
        <v>4120</v>
      </c>
      <c r="D239" s="29" t="s">
        <v>140</v>
      </c>
      <c r="E239" s="67"/>
      <c r="F239" s="61"/>
      <c r="G239" s="38"/>
      <c r="H239" s="67">
        <v>43370</v>
      </c>
      <c r="I239" s="68">
        <v>23430.56</v>
      </c>
      <c r="J239" s="65">
        <f t="shared" si="6"/>
        <v>54.0248097763431</v>
      </c>
    </row>
    <row r="240" spans="1:10" ht="15.75">
      <c r="A240" s="32"/>
      <c r="B240" s="31"/>
      <c r="C240" s="32">
        <v>4130</v>
      </c>
      <c r="D240" s="29" t="s">
        <v>308</v>
      </c>
      <c r="E240" s="67"/>
      <c r="F240" s="61"/>
      <c r="G240" s="38"/>
      <c r="H240" s="67">
        <v>756</v>
      </c>
      <c r="I240" s="68">
        <v>302.4</v>
      </c>
      <c r="J240" s="65">
        <f t="shared" si="6"/>
        <v>40</v>
      </c>
    </row>
    <row r="241" spans="1:10" ht="15.75">
      <c r="A241" s="32"/>
      <c r="B241" s="31"/>
      <c r="C241" s="32">
        <v>4170</v>
      </c>
      <c r="D241" s="29" t="s">
        <v>183</v>
      </c>
      <c r="E241" s="67"/>
      <c r="F241" s="61"/>
      <c r="G241" s="38"/>
      <c r="H241" s="67">
        <v>28485</v>
      </c>
      <c r="I241" s="68">
        <v>5713.4</v>
      </c>
      <c r="J241" s="65">
        <f t="shared" si="6"/>
        <v>20.057574161839565</v>
      </c>
    </row>
    <row r="242" spans="1:10" ht="15.75">
      <c r="A242" s="32"/>
      <c r="B242" s="31"/>
      <c r="C242" s="32">
        <v>4210</v>
      </c>
      <c r="D242" s="29" t="s">
        <v>16</v>
      </c>
      <c r="E242" s="61"/>
      <c r="F242" s="61"/>
      <c r="G242" s="38"/>
      <c r="H242" s="67">
        <v>279370</v>
      </c>
      <c r="I242" s="68">
        <v>107332.14</v>
      </c>
      <c r="J242" s="65">
        <f t="shared" si="6"/>
        <v>38.4193506818914</v>
      </c>
    </row>
    <row r="243" spans="1:10" ht="15.75">
      <c r="A243" s="32"/>
      <c r="B243" s="31"/>
      <c r="C243" s="32">
        <v>4240</v>
      </c>
      <c r="D243" s="29" t="s">
        <v>68</v>
      </c>
      <c r="E243" s="61"/>
      <c r="F243" s="61"/>
      <c r="G243" s="38"/>
      <c r="H243" s="67">
        <v>16500</v>
      </c>
      <c r="I243" s="68">
        <v>5529.22</v>
      </c>
      <c r="J243" s="65">
        <f t="shared" si="6"/>
        <v>33.51042424242424</v>
      </c>
    </row>
    <row r="244" spans="1:10" ht="15.75">
      <c r="A244" s="32"/>
      <c r="B244" s="31"/>
      <c r="C244" s="32">
        <v>4260</v>
      </c>
      <c r="D244" s="29" t="s">
        <v>26</v>
      </c>
      <c r="E244" s="61"/>
      <c r="F244" s="61"/>
      <c r="G244" s="38"/>
      <c r="H244" s="67">
        <v>25100</v>
      </c>
      <c r="I244" s="68">
        <v>14439.12</v>
      </c>
      <c r="J244" s="65">
        <f t="shared" si="6"/>
        <v>57.52637450199204</v>
      </c>
    </row>
    <row r="245" spans="1:10" ht="15.75">
      <c r="A245" s="32"/>
      <c r="B245" s="31"/>
      <c r="C245" s="32">
        <v>4280</v>
      </c>
      <c r="D245" s="29" t="s">
        <v>279</v>
      </c>
      <c r="E245" s="61"/>
      <c r="F245" s="61"/>
      <c r="G245" s="38"/>
      <c r="H245" s="67">
        <v>1500</v>
      </c>
      <c r="I245" s="68">
        <v>0</v>
      </c>
      <c r="J245" s="65">
        <f t="shared" si="6"/>
        <v>0</v>
      </c>
    </row>
    <row r="246" spans="1:10" ht="15.75">
      <c r="A246" s="32"/>
      <c r="B246" s="31"/>
      <c r="C246" s="32">
        <v>4300</v>
      </c>
      <c r="D246" s="29" t="s">
        <v>12</v>
      </c>
      <c r="E246" s="61"/>
      <c r="F246" s="61"/>
      <c r="G246" s="38"/>
      <c r="H246" s="67">
        <v>36700</v>
      </c>
      <c r="I246" s="68">
        <v>9978.8</v>
      </c>
      <c r="J246" s="65">
        <f t="shared" si="6"/>
        <v>27.19019073569482</v>
      </c>
    </row>
    <row r="247" spans="1:10" ht="15.75">
      <c r="A247" s="32"/>
      <c r="B247" s="31"/>
      <c r="C247" s="32">
        <v>4350</v>
      </c>
      <c r="D247" s="29" t="s">
        <v>184</v>
      </c>
      <c r="E247" s="61"/>
      <c r="F247" s="61"/>
      <c r="G247" s="38"/>
      <c r="H247" s="67">
        <v>2200</v>
      </c>
      <c r="I247" s="68">
        <v>733.05</v>
      </c>
      <c r="J247" s="65">
        <f t="shared" si="6"/>
        <v>33.320454545454545</v>
      </c>
    </row>
    <row r="248" spans="1:10" ht="15.75">
      <c r="A248" s="48"/>
      <c r="B248" s="48"/>
      <c r="C248" s="48">
        <v>4370</v>
      </c>
      <c r="D248" s="12" t="s">
        <v>280</v>
      </c>
      <c r="E248" s="49"/>
      <c r="F248" s="49"/>
      <c r="G248" s="85"/>
      <c r="H248" s="69">
        <v>8000</v>
      </c>
      <c r="I248" s="50">
        <v>3049.56</v>
      </c>
      <c r="J248" s="46">
        <f t="shared" si="6"/>
        <v>38.1195</v>
      </c>
    </row>
    <row r="249" spans="1:10" ht="15.75">
      <c r="A249" s="53"/>
      <c r="B249" s="53"/>
      <c r="C249" s="53"/>
      <c r="D249" s="22" t="s">
        <v>282</v>
      </c>
      <c r="E249" s="54"/>
      <c r="F249" s="54"/>
      <c r="G249" s="86"/>
      <c r="H249" s="55"/>
      <c r="I249" s="87"/>
      <c r="J249" s="56"/>
    </row>
    <row r="250" spans="1:10" ht="15.75">
      <c r="A250" s="32"/>
      <c r="B250" s="31"/>
      <c r="C250" s="32">
        <v>4410</v>
      </c>
      <c r="D250" s="29" t="s">
        <v>41</v>
      </c>
      <c r="E250" s="61"/>
      <c r="F250" s="61"/>
      <c r="G250" s="38"/>
      <c r="H250" s="67">
        <v>8000</v>
      </c>
      <c r="I250" s="68">
        <v>2217.02</v>
      </c>
      <c r="J250" s="65">
        <f t="shared" si="6"/>
        <v>27.712749999999996</v>
      </c>
    </row>
    <row r="251" spans="1:10" ht="15.75">
      <c r="A251" s="32"/>
      <c r="B251" s="32"/>
      <c r="C251" s="32">
        <v>4430</v>
      </c>
      <c r="D251" s="29" t="s">
        <v>27</v>
      </c>
      <c r="E251" s="61"/>
      <c r="F251" s="61"/>
      <c r="G251" s="39"/>
      <c r="H251" s="67">
        <v>4000</v>
      </c>
      <c r="I251" s="68">
        <v>40</v>
      </c>
      <c r="J251" s="65">
        <f t="shared" si="6"/>
        <v>1</v>
      </c>
    </row>
    <row r="252" spans="1:10" ht="15.75">
      <c r="A252" s="32"/>
      <c r="B252" s="31"/>
      <c r="C252" s="32">
        <v>4440</v>
      </c>
      <c r="D252" s="29" t="s">
        <v>36</v>
      </c>
      <c r="E252" s="61"/>
      <c r="F252" s="61"/>
      <c r="G252" s="38"/>
      <c r="H252" s="67">
        <v>70043</v>
      </c>
      <c r="I252" s="68">
        <v>58718</v>
      </c>
      <c r="J252" s="46">
        <f t="shared" si="6"/>
        <v>83.83136073554816</v>
      </c>
    </row>
    <row r="253" spans="1:10" ht="15.75">
      <c r="A253" s="48"/>
      <c r="B253" s="48"/>
      <c r="C253" s="48">
        <v>4700</v>
      </c>
      <c r="D253" s="12" t="s">
        <v>283</v>
      </c>
      <c r="E253" s="49"/>
      <c r="F253" s="49"/>
      <c r="G253" s="85"/>
      <c r="H253" s="69">
        <v>1000</v>
      </c>
      <c r="I253" s="50">
        <v>0</v>
      </c>
      <c r="J253" s="46">
        <f t="shared" si="6"/>
        <v>0</v>
      </c>
    </row>
    <row r="254" spans="1:10" ht="15.75">
      <c r="A254" s="53"/>
      <c r="B254" s="53"/>
      <c r="C254" s="53"/>
      <c r="D254" s="22" t="s">
        <v>284</v>
      </c>
      <c r="E254" s="54"/>
      <c r="F254" s="54"/>
      <c r="G254" s="86"/>
      <c r="H254" s="55"/>
      <c r="I254" s="87"/>
      <c r="J254" s="44"/>
    </row>
    <row r="255" spans="1:10" ht="15.75">
      <c r="A255" s="48"/>
      <c r="B255" s="48"/>
      <c r="C255" s="48">
        <v>4740</v>
      </c>
      <c r="D255" s="12" t="s">
        <v>285</v>
      </c>
      <c r="E255" s="49"/>
      <c r="F255" s="49"/>
      <c r="G255" s="85"/>
      <c r="H255" s="69">
        <v>2000</v>
      </c>
      <c r="I255" s="50">
        <v>23.77</v>
      </c>
      <c r="J255" s="46">
        <f t="shared" si="6"/>
        <v>1.1885</v>
      </c>
    </row>
    <row r="256" spans="1:10" ht="15.75">
      <c r="A256" s="53"/>
      <c r="B256" s="53"/>
      <c r="C256" s="53"/>
      <c r="D256" s="22" t="s">
        <v>286</v>
      </c>
      <c r="E256" s="54"/>
      <c r="F256" s="54"/>
      <c r="G256" s="86"/>
      <c r="H256" s="55"/>
      <c r="I256" s="87"/>
      <c r="J256" s="44"/>
    </row>
    <row r="257" spans="1:10" ht="15.75">
      <c r="A257" s="48"/>
      <c r="B257" s="48"/>
      <c r="C257" s="48">
        <v>4750</v>
      </c>
      <c r="D257" s="12" t="s">
        <v>287</v>
      </c>
      <c r="E257" s="49"/>
      <c r="F257" s="49"/>
      <c r="G257" s="85"/>
      <c r="H257" s="69">
        <v>4000</v>
      </c>
      <c r="I257" s="50">
        <v>318.99</v>
      </c>
      <c r="J257" s="46">
        <f t="shared" si="6"/>
        <v>7.97475</v>
      </c>
    </row>
    <row r="258" spans="1:10" ht="15.75">
      <c r="A258" s="53"/>
      <c r="B258" s="53"/>
      <c r="C258" s="53"/>
      <c r="D258" s="22" t="s">
        <v>288</v>
      </c>
      <c r="E258" s="54"/>
      <c r="F258" s="54"/>
      <c r="G258" s="86"/>
      <c r="H258" s="55"/>
      <c r="I258" s="87"/>
      <c r="J258" s="56"/>
    </row>
    <row r="259" spans="1:10" ht="15.75">
      <c r="A259" s="32"/>
      <c r="B259" s="31"/>
      <c r="C259" s="32">
        <v>4580</v>
      </c>
      <c r="D259" s="29" t="s">
        <v>69</v>
      </c>
      <c r="E259" s="61"/>
      <c r="F259" s="61"/>
      <c r="G259" s="38"/>
      <c r="H259" s="67">
        <v>10890</v>
      </c>
      <c r="I259" s="68">
        <v>5528.9</v>
      </c>
      <c r="J259" s="46">
        <f t="shared" si="6"/>
        <v>50.770431588613405</v>
      </c>
    </row>
    <row r="260" spans="1:10" ht="15.75">
      <c r="A260" s="32"/>
      <c r="B260" s="31"/>
      <c r="C260" s="32"/>
      <c r="D260" s="29"/>
      <c r="E260" s="61"/>
      <c r="F260" s="61"/>
      <c r="G260" s="38"/>
      <c r="H260" s="67"/>
      <c r="I260" s="68"/>
      <c r="J260" s="65"/>
    </row>
    <row r="261" spans="1:10" ht="15.75">
      <c r="A261" s="32"/>
      <c r="B261" s="32"/>
      <c r="C261" s="32"/>
      <c r="D261" s="29"/>
      <c r="E261" s="61"/>
      <c r="F261" s="61"/>
      <c r="G261" s="39"/>
      <c r="H261" s="67"/>
      <c r="I261" s="68"/>
      <c r="J261" s="65"/>
    </row>
    <row r="262" spans="1:10" ht="15.75">
      <c r="A262" s="32"/>
      <c r="B262" s="32">
        <v>80103</v>
      </c>
      <c r="C262" s="32" t="s">
        <v>56</v>
      </c>
      <c r="D262" s="29" t="s">
        <v>212</v>
      </c>
      <c r="E262" s="61"/>
      <c r="F262" s="61"/>
      <c r="G262" s="39"/>
      <c r="H262" s="67">
        <f>H264+H265+H266+H267+H268+H269+H270+H271+H272</f>
        <v>120559</v>
      </c>
      <c r="I262" s="68">
        <f>I264+I265+I266+I267+I268+I270+I271+I272</f>
        <v>68953.32999999999</v>
      </c>
      <c r="J262" s="65">
        <f t="shared" si="6"/>
        <v>57.19467646546504</v>
      </c>
    </row>
    <row r="263" spans="1:10" ht="15.75">
      <c r="A263" s="32"/>
      <c r="B263" s="32"/>
      <c r="C263" s="32"/>
      <c r="D263" s="29" t="s">
        <v>211</v>
      </c>
      <c r="E263" s="61"/>
      <c r="F263" s="61"/>
      <c r="G263" s="39"/>
      <c r="H263" s="67"/>
      <c r="I263" s="67"/>
      <c r="J263" s="65"/>
    </row>
    <row r="264" spans="1:10" ht="15.75">
      <c r="A264" s="32"/>
      <c r="B264" s="31"/>
      <c r="C264" s="32">
        <v>3020</v>
      </c>
      <c r="D264" s="29" t="s">
        <v>213</v>
      </c>
      <c r="E264" s="61"/>
      <c r="F264" s="61"/>
      <c r="G264" s="38"/>
      <c r="H264" s="67">
        <v>5980</v>
      </c>
      <c r="I264" s="68">
        <v>3804</v>
      </c>
      <c r="J264" s="65">
        <f t="shared" si="6"/>
        <v>63.61204013377927</v>
      </c>
    </row>
    <row r="265" spans="1:10" ht="15.75">
      <c r="A265" s="32"/>
      <c r="B265" s="32"/>
      <c r="C265" s="32">
        <v>4010</v>
      </c>
      <c r="D265" s="29" t="s">
        <v>67</v>
      </c>
      <c r="E265" s="61"/>
      <c r="F265" s="61"/>
      <c r="G265" s="39"/>
      <c r="H265" s="67">
        <v>72699</v>
      </c>
      <c r="I265" s="68">
        <v>44409.42</v>
      </c>
      <c r="J265" s="65">
        <f t="shared" si="6"/>
        <v>61.08669995460735</v>
      </c>
    </row>
    <row r="266" spans="1:10" ht="15.75">
      <c r="A266" s="32"/>
      <c r="B266" s="32"/>
      <c r="C266" s="32">
        <v>4040</v>
      </c>
      <c r="D266" s="29" t="s">
        <v>39</v>
      </c>
      <c r="E266" s="61"/>
      <c r="F266" s="61"/>
      <c r="G266" s="39"/>
      <c r="H266" s="67">
        <v>5621</v>
      </c>
      <c r="I266" s="68">
        <v>5620.81</v>
      </c>
      <c r="J266" s="65">
        <f t="shared" si="6"/>
        <v>99.99661981853764</v>
      </c>
    </row>
    <row r="267" spans="1:10" ht="15.75">
      <c r="A267" s="32"/>
      <c r="B267" s="31"/>
      <c r="C267" s="32">
        <v>4110</v>
      </c>
      <c r="D267" s="29" t="s">
        <v>40</v>
      </c>
      <c r="E267" s="61"/>
      <c r="F267" s="61"/>
      <c r="G267" s="38"/>
      <c r="H267" s="67">
        <v>14500</v>
      </c>
      <c r="I267" s="68">
        <v>7612.74</v>
      </c>
      <c r="J267" s="65">
        <f t="shared" si="6"/>
        <v>52.5016551724138</v>
      </c>
    </row>
    <row r="268" spans="1:10" ht="15.75">
      <c r="A268" s="32"/>
      <c r="B268" s="31"/>
      <c r="C268" s="32">
        <v>4120</v>
      </c>
      <c r="D268" s="29" t="s">
        <v>35</v>
      </c>
      <c r="E268" s="61"/>
      <c r="F268" s="61"/>
      <c r="G268" s="38"/>
      <c r="H268" s="67">
        <v>2050</v>
      </c>
      <c r="I268" s="68">
        <v>1221.36</v>
      </c>
      <c r="J268" s="65">
        <f t="shared" si="6"/>
        <v>59.578536585365846</v>
      </c>
    </row>
    <row r="269" spans="1:10" ht="15.75">
      <c r="A269" s="32"/>
      <c r="B269" s="31"/>
      <c r="C269" s="32">
        <v>4170</v>
      </c>
      <c r="D269" s="29" t="s">
        <v>183</v>
      </c>
      <c r="E269" s="61"/>
      <c r="F269" s="61"/>
      <c r="G269" s="38"/>
      <c r="H269" s="67">
        <v>5000</v>
      </c>
      <c r="I269" s="68">
        <v>0</v>
      </c>
      <c r="J269" s="65">
        <f t="shared" si="6"/>
        <v>0</v>
      </c>
    </row>
    <row r="270" spans="1:10" ht="15.75">
      <c r="A270" s="32"/>
      <c r="B270" s="31"/>
      <c r="C270" s="32">
        <v>4210</v>
      </c>
      <c r="D270" s="29" t="s">
        <v>16</v>
      </c>
      <c r="E270" s="61"/>
      <c r="F270" s="61"/>
      <c r="G270" s="38"/>
      <c r="H270" s="67">
        <v>7000</v>
      </c>
      <c r="I270" s="68">
        <v>1000</v>
      </c>
      <c r="J270" s="65">
        <f t="shared" si="6"/>
        <v>14.285714285714285</v>
      </c>
    </row>
    <row r="271" spans="1:10" ht="15.75">
      <c r="A271" s="32"/>
      <c r="B271" s="31"/>
      <c r="C271" s="32">
        <v>4240</v>
      </c>
      <c r="D271" s="29" t="s">
        <v>68</v>
      </c>
      <c r="E271" s="61"/>
      <c r="F271" s="61"/>
      <c r="G271" s="38"/>
      <c r="H271" s="67">
        <v>3000</v>
      </c>
      <c r="I271" s="68">
        <v>576</v>
      </c>
      <c r="J271" s="65">
        <f t="shared" si="6"/>
        <v>19.2</v>
      </c>
    </row>
    <row r="272" spans="1:10" ht="15.75">
      <c r="A272" s="32"/>
      <c r="B272" s="31"/>
      <c r="C272" s="32">
        <v>4440</v>
      </c>
      <c r="D272" s="29" t="s">
        <v>185</v>
      </c>
      <c r="E272" s="61"/>
      <c r="F272" s="61"/>
      <c r="G272" s="38"/>
      <c r="H272" s="67">
        <v>4709</v>
      </c>
      <c r="I272" s="68">
        <v>4709</v>
      </c>
      <c r="J272" s="89">
        <f t="shared" si="6"/>
        <v>100</v>
      </c>
    </row>
    <row r="273" spans="1:10" ht="15.75">
      <c r="A273" s="32"/>
      <c r="B273" s="31"/>
      <c r="C273" s="32"/>
      <c r="D273" s="29"/>
      <c r="E273" s="61"/>
      <c r="F273" s="61"/>
      <c r="G273" s="38"/>
      <c r="H273" s="67"/>
      <c r="I273" s="61"/>
      <c r="J273" s="65"/>
    </row>
    <row r="274" spans="1:10" ht="15">
      <c r="A274" s="32"/>
      <c r="B274" s="31">
        <v>80104</v>
      </c>
      <c r="C274" s="32" t="s">
        <v>56</v>
      </c>
      <c r="D274" s="29" t="s">
        <v>76</v>
      </c>
      <c r="E274" s="67">
        <f>E276</f>
        <v>70108</v>
      </c>
      <c r="F274" s="68">
        <f>F276</f>
        <v>38414</v>
      </c>
      <c r="G274" s="56">
        <f>F274/E274*100</f>
        <v>54.79260569407201</v>
      </c>
      <c r="H274" s="67">
        <f>H277+H278+H279+H280+H281+H282+H283+H284+H285+H286+H287+H288+H289+H290+H291+H293+H294+H295+H297+H299</f>
        <v>524434</v>
      </c>
      <c r="I274" s="68">
        <f>I277+I278+I279+I280+I281+I282+I283+I284+I285+I286+I287+I288+I289+I290+I291+I293+I294+I295+I297+I299</f>
        <v>222232.76999999996</v>
      </c>
      <c r="J274" s="65">
        <f>I274/H274*100</f>
        <v>42.37573650831181</v>
      </c>
    </row>
    <row r="275" spans="1:10" ht="15">
      <c r="A275" s="32"/>
      <c r="B275" s="31"/>
      <c r="C275" s="32"/>
      <c r="D275" s="29"/>
      <c r="E275" s="67"/>
      <c r="F275" s="67"/>
      <c r="G275" s="56"/>
      <c r="H275" s="67"/>
      <c r="I275" s="68"/>
      <c r="J275" s="65"/>
    </row>
    <row r="276" spans="1:10" ht="15">
      <c r="A276" s="32"/>
      <c r="B276" s="32"/>
      <c r="C276" s="32" t="s">
        <v>113</v>
      </c>
      <c r="D276" s="29" t="s">
        <v>29</v>
      </c>
      <c r="E276" s="67">
        <v>70108</v>
      </c>
      <c r="F276" s="68">
        <v>38414</v>
      </c>
      <c r="G276" s="65">
        <f>F276/E276*100</f>
        <v>54.79260569407201</v>
      </c>
      <c r="H276" s="67"/>
      <c r="I276" s="61"/>
      <c r="J276" s="65"/>
    </row>
    <row r="277" spans="1:10" ht="15.75">
      <c r="A277" s="32"/>
      <c r="B277" s="32"/>
      <c r="C277" s="32">
        <v>3020</v>
      </c>
      <c r="D277" s="29" t="s">
        <v>213</v>
      </c>
      <c r="E277" s="61"/>
      <c r="F277" s="61"/>
      <c r="G277" s="39"/>
      <c r="H277" s="67">
        <v>12600</v>
      </c>
      <c r="I277" s="68">
        <v>5740.6</v>
      </c>
      <c r="J277" s="65">
        <f aca="true" t="shared" si="7" ref="J277:J366">I277/H277*100</f>
        <v>45.560317460317464</v>
      </c>
    </row>
    <row r="278" spans="1:10" ht="15.75">
      <c r="A278" s="32"/>
      <c r="B278" s="31"/>
      <c r="C278" s="32">
        <v>4010</v>
      </c>
      <c r="D278" s="29" t="s">
        <v>67</v>
      </c>
      <c r="E278" s="61"/>
      <c r="F278" s="61"/>
      <c r="G278" s="38"/>
      <c r="H278" s="67">
        <v>264800</v>
      </c>
      <c r="I278" s="68">
        <v>127143.34</v>
      </c>
      <c r="J278" s="65">
        <f t="shared" si="7"/>
        <v>48.01485649546828</v>
      </c>
    </row>
    <row r="279" spans="1:10" ht="15.75">
      <c r="A279" s="32"/>
      <c r="B279" s="31"/>
      <c r="C279" s="32">
        <v>4040</v>
      </c>
      <c r="D279" s="29" t="s">
        <v>39</v>
      </c>
      <c r="E279" s="61"/>
      <c r="F279" s="61"/>
      <c r="G279" s="39"/>
      <c r="H279" s="67">
        <v>20100</v>
      </c>
      <c r="I279" s="68">
        <v>20000.85</v>
      </c>
      <c r="J279" s="65">
        <f t="shared" si="7"/>
        <v>99.50671641791044</v>
      </c>
    </row>
    <row r="280" spans="1:10" ht="15.75">
      <c r="A280" s="32"/>
      <c r="B280" s="31"/>
      <c r="C280" s="32">
        <v>4110</v>
      </c>
      <c r="D280" s="29" t="s">
        <v>40</v>
      </c>
      <c r="E280" s="61"/>
      <c r="F280" s="61"/>
      <c r="G280" s="38"/>
      <c r="H280" s="67">
        <v>50600</v>
      </c>
      <c r="I280" s="68">
        <v>24444.21</v>
      </c>
      <c r="J280" s="65">
        <f t="shared" si="7"/>
        <v>48.30871541501976</v>
      </c>
    </row>
    <row r="281" spans="1:10" ht="15.75">
      <c r="A281" s="32"/>
      <c r="B281" s="31"/>
      <c r="C281" s="32">
        <v>4120</v>
      </c>
      <c r="D281" s="29" t="s">
        <v>35</v>
      </c>
      <c r="E281" s="61"/>
      <c r="F281" s="61"/>
      <c r="G281" s="38"/>
      <c r="H281" s="67">
        <v>7500</v>
      </c>
      <c r="I281" s="68">
        <v>3721.97</v>
      </c>
      <c r="J281" s="65">
        <f t="shared" si="7"/>
        <v>49.626266666666666</v>
      </c>
    </row>
    <row r="282" spans="1:10" ht="15.75">
      <c r="A282" s="32"/>
      <c r="B282" s="31"/>
      <c r="C282" s="32">
        <v>4170</v>
      </c>
      <c r="D282" s="29" t="s">
        <v>183</v>
      </c>
      <c r="E282" s="61"/>
      <c r="F282" s="61"/>
      <c r="G282" s="38"/>
      <c r="H282" s="67">
        <v>4300</v>
      </c>
      <c r="I282" s="68">
        <v>0</v>
      </c>
      <c r="J282" s="65">
        <f t="shared" si="7"/>
        <v>0</v>
      </c>
    </row>
    <row r="283" spans="1:10" ht="15.75">
      <c r="A283" s="32"/>
      <c r="B283" s="31"/>
      <c r="C283" s="32">
        <v>4210</v>
      </c>
      <c r="D283" s="29" t="s">
        <v>16</v>
      </c>
      <c r="E283" s="61"/>
      <c r="F283" s="61"/>
      <c r="G283" s="38"/>
      <c r="H283" s="67">
        <v>28300</v>
      </c>
      <c r="I283" s="68">
        <v>2257.33</v>
      </c>
      <c r="J283" s="65">
        <f t="shared" si="7"/>
        <v>7.97643109540636</v>
      </c>
    </row>
    <row r="284" spans="1:10" ht="15.75">
      <c r="A284" s="32"/>
      <c r="B284" s="31"/>
      <c r="C284" s="32">
        <v>4220</v>
      </c>
      <c r="D284" s="29" t="s">
        <v>77</v>
      </c>
      <c r="E284" s="61"/>
      <c r="F284" s="61"/>
      <c r="G284" s="38"/>
      <c r="H284" s="67">
        <v>31000</v>
      </c>
      <c r="I284" s="68">
        <v>16151.08</v>
      </c>
      <c r="J284" s="65">
        <f t="shared" si="7"/>
        <v>52.100258064516126</v>
      </c>
    </row>
    <row r="285" spans="1:10" ht="15.75">
      <c r="A285" s="32"/>
      <c r="B285" s="31"/>
      <c r="C285" s="32">
        <v>4240</v>
      </c>
      <c r="D285" s="29" t="s">
        <v>68</v>
      </c>
      <c r="E285" s="61"/>
      <c r="F285" s="61"/>
      <c r="G285" s="38"/>
      <c r="H285" s="67">
        <v>1000</v>
      </c>
      <c r="I285" s="68">
        <v>0</v>
      </c>
      <c r="J285" s="65">
        <f t="shared" si="7"/>
        <v>0</v>
      </c>
    </row>
    <row r="286" spans="1:10" ht="15.75">
      <c r="A286" s="32"/>
      <c r="B286" s="31"/>
      <c r="C286" s="32">
        <v>4260</v>
      </c>
      <c r="D286" s="29" t="s">
        <v>26</v>
      </c>
      <c r="E286" s="61"/>
      <c r="F286" s="61"/>
      <c r="G286" s="38"/>
      <c r="H286" s="67">
        <v>18500</v>
      </c>
      <c r="I286" s="68">
        <v>10287.14</v>
      </c>
      <c r="J286" s="65">
        <f t="shared" si="7"/>
        <v>55.60616216216216</v>
      </c>
    </row>
    <row r="287" spans="1:10" ht="15.75">
      <c r="A287" s="32"/>
      <c r="B287" s="31"/>
      <c r="C287" s="32">
        <v>4270</v>
      </c>
      <c r="D287" s="29" t="s">
        <v>90</v>
      </c>
      <c r="E287" s="61"/>
      <c r="F287" s="61"/>
      <c r="G287" s="38"/>
      <c r="H287" s="67">
        <v>59000</v>
      </c>
      <c r="I287" s="68">
        <v>600</v>
      </c>
      <c r="J287" s="65">
        <f t="shared" si="7"/>
        <v>1.0169491525423728</v>
      </c>
    </row>
    <row r="288" spans="1:10" ht="15.75">
      <c r="A288" s="32"/>
      <c r="B288" s="31"/>
      <c r="C288" s="32">
        <v>4280</v>
      </c>
      <c r="D288" s="29" t="s">
        <v>279</v>
      </c>
      <c r="E288" s="61"/>
      <c r="F288" s="61"/>
      <c r="G288" s="38"/>
      <c r="H288" s="67">
        <v>2000</v>
      </c>
      <c r="I288" s="68">
        <v>0</v>
      </c>
      <c r="J288" s="65">
        <f t="shared" si="7"/>
        <v>0</v>
      </c>
    </row>
    <row r="289" spans="1:10" ht="15.75">
      <c r="A289" s="32"/>
      <c r="B289" s="32"/>
      <c r="C289" s="32">
        <v>4300</v>
      </c>
      <c r="D289" s="29" t="s">
        <v>12</v>
      </c>
      <c r="E289" s="61"/>
      <c r="F289" s="61"/>
      <c r="G289" s="39"/>
      <c r="H289" s="67">
        <v>5800</v>
      </c>
      <c r="I289" s="68">
        <v>1371.7</v>
      </c>
      <c r="J289" s="65">
        <f t="shared" si="7"/>
        <v>23.650000000000002</v>
      </c>
    </row>
    <row r="290" spans="1:10" ht="15.75">
      <c r="A290" s="32"/>
      <c r="B290" s="32"/>
      <c r="C290" s="32">
        <v>4350</v>
      </c>
      <c r="D290" s="29" t="s">
        <v>260</v>
      </c>
      <c r="E290" s="61"/>
      <c r="F290" s="61"/>
      <c r="G290" s="39"/>
      <c r="H290" s="67">
        <v>1000</v>
      </c>
      <c r="I290" s="68">
        <v>418</v>
      </c>
      <c r="J290" s="65">
        <f t="shared" si="7"/>
        <v>41.8</v>
      </c>
    </row>
    <row r="291" spans="1:10" ht="15.75">
      <c r="A291" s="48"/>
      <c r="B291" s="48"/>
      <c r="C291" s="48">
        <v>4370</v>
      </c>
      <c r="D291" s="12" t="s">
        <v>280</v>
      </c>
      <c r="E291" s="49"/>
      <c r="F291" s="49"/>
      <c r="G291" s="85"/>
      <c r="H291" s="69">
        <v>2000</v>
      </c>
      <c r="I291" s="50">
        <v>734.11</v>
      </c>
      <c r="J291" s="46">
        <f t="shared" si="7"/>
        <v>36.7055</v>
      </c>
    </row>
    <row r="292" spans="1:10" ht="15.75">
      <c r="A292" s="53"/>
      <c r="B292" s="53"/>
      <c r="C292" s="53"/>
      <c r="D292" s="22" t="s">
        <v>282</v>
      </c>
      <c r="E292" s="54"/>
      <c r="F292" s="54"/>
      <c r="G292" s="86"/>
      <c r="H292" s="55"/>
      <c r="I292" s="87"/>
      <c r="J292" s="56"/>
    </row>
    <row r="293" spans="1:10" ht="16.5" customHeight="1">
      <c r="A293" s="32"/>
      <c r="B293" s="31"/>
      <c r="C293" s="32">
        <v>4410</v>
      </c>
      <c r="D293" s="29" t="s">
        <v>41</v>
      </c>
      <c r="E293" s="61"/>
      <c r="F293" s="61"/>
      <c r="G293" s="38"/>
      <c r="H293" s="67">
        <v>1000</v>
      </c>
      <c r="I293" s="68">
        <v>21</v>
      </c>
      <c r="J293" s="65">
        <f t="shared" si="7"/>
        <v>2.1</v>
      </c>
    </row>
    <row r="294" spans="1:10" ht="16.5" customHeight="1">
      <c r="A294" s="32"/>
      <c r="B294" s="31"/>
      <c r="C294" s="32">
        <v>4440</v>
      </c>
      <c r="D294" s="29" t="s">
        <v>149</v>
      </c>
      <c r="E294" s="61"/>
      <c r="F294" s="61"/>
      <c r="G294" s="38"/>
      <c r="H294" s="67">
        <v>11734</v>
      </c>
      <c r="I294" s="68">
        <v>9200</v>
      </c>
      <c r="J294" s="46">
        <f t="shared" si="7"/>
        <v>78.40463610022158</v>
      </c>
    </row>
    <row r="295" spans="1:10" ht="16.5" customHeight="1">
      <c r="A295" s="32"/>
      <c r="B295" s="32"/>
      <c r="C295" s="32">
        <v>4700</v>
      </c>
      <c r="D295" s="29" t="s">
        <v>283</v>
      </c>
      <c r="E295" s="61"/>
      <c r="F295" s="61"/>
      <c r="G295" s="39"/>
      <c r="H295" s="67">
        <v>1500</v>
      </c>
      <c r="I295" s="68">
        <v>0</v>
      </c>
      <c r="J295" s="65">
        <f t="shared" si="7"/>
        <v>0</v>
      </c>
    </row>
    <row r="296" spans="1:10" ht="16.5" customHeight="1">
      <c r="A296" s="32"/>
      <c r="B296" s="32"/>
      <c r="C296" s="32"/>
      <c r="D296" s="29" t="s">
        <v>284</v>
      </c>
      <c r="E296" s="61"/>
      <c r="F296" s="61"/>
      <c r="G296" s="39"/>
      <c r="H296" s="67"/>
      <c r="I296" s="68"/>
      <c r="J296" s="65"/>
    </row>
    <row r="297" spans="1:10" ht="16.5" customHeight="1">
      <c r="A297" s="40"/>
      <c r="B297" s="40"/>
      <c r="C297" s="40">
        <v>4740</v>
      </c>
      <c r="D297" s="25" t="s">
        <v>285</v>
      </c>
      <c r="E297" s="42"/>
      <c r="F297" s="42"/>
      <c r="G297" s="77"/>
      <c r="H297" s="45">
        <v>500</v>
      </c>
      <c r="I297" s="43">
        <v>141.44</v>
      </c>
      <c r="J297" s="46">
        <f t="shared" si="7"/>
        <v>28.288000000000004</v>
      </c>
    </row>
    <row r="298" spans="1:10" ht="16.5" customHeight="1">
      <c r="A298" s="30"/>
      <c r="B298" s="30"/>
      <c r="C298" s="30"/>
      <c r="D298" s="28" t="s">
        <v>286</v>
      </c>
      <c r="E298" s="58"/>
      <c r="F298" s="58"/>
      <c r="G298" s="38"/>
      <c r="H298" s="63"/>
      <c r="I298" s="64"/>
      <c r="J298" s="56"/>
    </row>
    <row r="299" spans="1:10" ht="16.5" customHeight="1">
      <c r="A299" s="40"/>
      <c r="B299" s="40"/>
      <c r="C299" s="40">
        <v>4750</v>
      </c>
      <c r="D299" s="25" t="s">
        <v>287</v>
      </c>
      <c r="E299" s="42"/>
      <c r="F299" s="42"/>
      <c r="G299" s="77"/>
      <c r="H299" s="45">
        <v>1200</v>
      </c>
      <c r="I299" s="43">
        <v>0</v>
      </c>
      <c r="J299" s="46">
        <f t="shared" si="7"/>
        <v>0</v>
      </c>
    </row>
    <row r="300" spans="1:10" ht="16.5" customHeight="1">
      <c r="A300" s="30"/>
      <c r="B300" s="30"/>
      <c r="C300" s="30"/>
      <c r="D300" s="28" t="s">
        <v>288</v>
      </c>
      <c r="E300" s="58"/>
      <c r="F300" s="58"/>
      <c r="G300" s="38"/>
      <c r="H300" s="63"/>
      <c r="I300" s="64"/>
      <c r="J300" s="56"/>
    </row>
    <row r="301" spans="1:10" ht="16.5" customHeight="1">
      <c r="A301" s="32"/>
      <c r="B301" s="31"/>
      <c r="C301" s="32"/>
      <c r="D301" s="29"/>
      <c r="E301" s="61"/>
      <c r="F301" s="61"/>
      <c r="G301" s="38"/>
      <c r="H301" s="67"/>
      <c r="I301" s="67"/>
      <c r="J301" s="65"/>
    </row>
    <row r="302" spans="1:10" ht="15.75">
      <c r="A302" s="32"/>
      <c r="B302" s="31">
        <v>80110</v>
      </c>
      <c r="C302" s="32" t="s">
        <v>56</v>
      </c>
      <c r="D302" s="29" t="s">
        <v>70</v>
      </c>
      <c r="E302" s="67"/>
      <c r="F302" s="61"/>
      <c r="G302" s="38"/>
      <c r="H302" s="67">
        <f>H303+H304+H305+H306+H307+H308+H309+H310+H311+H312+H313+H314+H315+H317+H318+H319+H321+H323+H325</f>
        <v>1157954</v>
      </c>
      <c r="I302" s="68">
        <f>I303+I304+I305+I306+I307+I308+I309+I310+I311+I312+I313+I314+I315+I317+I318+I319+I321+I323+I325</f>
        <v>602270.0900000001</v>
      </c>
      <c r="J302" s="65">
        <f t="shared" si="7"/>
        <v>52.01157299858199</v>
      </c>
    </row>
    <row r="303" spans="1:10" ht="15.75">
      <c r="A303" s="32"/>
      <c r="B303" s="31"/>
      <c r="C303" s="32">
        <v>3020</v>
      </c>
      <c r="D303" s="29" t="s">
        <v>213</v>
      </c>
      <c r="E303" s="67"/>
      <c r="F303" s="61"/>
      <c r="G303" s="38"/>
      <c r="H303" s="67">
        <v>52484</v>
      </c>
      <c r="I303" s="68">
        <v>28271.24</v>
      </c>
      <c r="J303" s="65">
        <f t="shared" si="7"/>
        <v>53.86639737824861</v>
      </c>
    </row>
    <row r="304" spans="1:10" ht="15.75">
      <c r="A304" s="32"/>
      <c r="B304" s="31"/>
      <c r="C304" s="32">
        <v>4010</v>
      </c>
      <c r="D304" s="29" t="s">
        <v>67</v>
      </c>
      <c r="E304" s="67"/>
      <c r="F304" s="61"/>
      <c r="G304" s="38"/>
      <c r="H304" s="67">
        <v>679365</v>
      </c>
      <c r="I304" s="68">
        <v>335249.14</v>
      </c>
      <c r="J304" s="65">
        <f t="shared" si="7"/>
        <v>49.34742590507312</v>
      </c>
    </row>
    <row r="305" spans="1:10" ht="15.75">
      <c r="A305" s="32"/>
      <c r="B305" s="31"/>
      <c r="C305" s="32">
        <v>4040</v>
      </c>
      <c r="D305" s="29" t="s">
        <v>39</v>
      </c>
      <c r="E305" s="67"/>
      <c r="F305" s="61"/>
      <c r="G305" s="38"/>
      <c r="H305" s="67">
        <v>47646</v>
      </c>
      <c r="I305" s="68">
        <v>47645.78</v>
      </c>
      <c r="J305" s="65">
        <f t="shared" si="7"/>
        <v>99.99953826134409</v>
      </c>
    </row>
    <row r="306" spans="1:10" ht="15.75">
      <c r="A306" s="32"/>
      <c r="B306" s="31"/>
      <c r="C306" s="32">
        <v>4110</v>
      </c>
      <c r="D306" s="29" t="s">
        <v>40</v>
      </c>
      <c r="E306" s="67"/>
      <c r="F306" s="61"/>
      <c r="G306" s="38"/>
      <c r="H306" s="67">
        <v>132383</v>
      </c>
      <c r="I306" s="68">
        <v>60853.05</v>
      </c>
      <c r="J306" s="65">
        <f t="shared" si="7"/>
        <v>45.96742028810346</v>
      </c>
    </row>
    <row r="307" spans="1:10" ht="15.75">
      <c r="A307" s="32"/>
      <c r="B307" s="31"/>
      <c r="C307" s="32">
        <v>4120</v>
      </c>
      <c r="D307" s="29" t="s">
        <v>35</v>
      </c>
      <c r="E307" s="67"/>
      <c r="F307" s="61"/>
      <c r="G307" s="38"/>
      <c r="H307" s="67">
        <v>18835</v>
      </c>
      <c r="I307" s="68">
        <v>9770.65</v>
      </c>
      <c r="J307" s="65">
        <f t="shared" si="7"/>
        <v>51.87496681709584</v>
      </c>
    </row>
    <row r="308" spans="1:10" ht="15.75">
      <c r="A308" s="32"/>
      <c r="B308" s="31"/>
      <c r="C308" s="32">
        <v>4170</v>
      </c>
      <c r="D308" s="29" t="s">
        <v>183</v>
      </c>
      <c r="E308" s="67"/>
      <c r="F308" s="61"/>
      <c r="G308" s="38"/>
      <c r="H308" s="67">
        <v>13144</v>
      </c>
      <c r="I308" s="68">
        <v>13144</v>
      </c>
      <c r="J308" s="65">
        <f t="shared" si="7"/>
        <v>100</v>
      </c>
    </row>
    <row r="309" spans="1:10" ht="15.75">
      <c r="A309" s="32"/>
      <c r="B309" s="31"/>
      <c r="C309" s="32">
        <v>4210</v>
      </c>
      <c r="D309" s="29" t="s">
        <v>16</v>
      </c>
      <c r="E309" s="67"/>
      <c r="F309" s="61"/>
      <c r="G309" s="38"/>
      <c r="H309" s="67">
        <v>70000</v>
      </c>
      <c r="I309" s="68">
        <v>53334.76</v>
      </c>
      <c r="J309" s="65">
        <f t="shared" si="7"/>
        <v>76.19251428571428</v>
      </c>
    </row>
    <row r="310" spans="1:10" ht="15.75">
      <c r="A310" s="32"/>
      <c r="B310" s="31"/>
      <c r="C310" s="32">
        <v>4240</v>
      </c>
      <c r="D310" s="29" t="s">
        <v>146</v>
      </c>
      <c r="E310" s="67"/>
      <c r="F310" s="61"/>
      <c r="G310" s="38"/>
      <c r="H310" s="67">
        <v>34000</v>
      </c>
      <c r="I310" s="68">
        <v>7519.9</v>
      </c>
      <c r="J310" s="65">
        <f t="shared" si="7"/>
        <v>22.117352941176467</v>
      </c>
    </row>
    <row r="311" spans="1:10" ht="15.75">
      <c r="A311" s="32"/>
      <c r="B311" s="31"/>
      <c r="C311" s="32">
        <v>4270</v>
      </c>
      <c r="D311" s="29" t="s">
        <v>90</v>
      </c>
      <c r="E311" s="67"/>
      <c r="F311" s="61"/>
      <c r="G311" s="38"/>
      <c r="H311" s="67">
        <v>29000</v>
      </c>
      <c r="I311" s="68">
        <v>0</v>
      </c>
      <c r="J311" s="65">
        <f t="shared" si="7"/>
        <v>0</v>
      </c>
    </row>
    <row r="312" spans="1:10" ht="15.75">
      <c r="A312" s="32"/>
      <c r="B312" s="31"/>
      <c r="C312" s="32">
        <v>4280</v>
      </c>
      <c r="D312" s="29" t="s">
        <v>279</v>
      </c>
      <c r="E312" s="67"/>
      <c r="F312" s="61"/>
      <c r="G312" s="38"/>
      <c r="H312" s="67">
        <v>1000</v>
      </c>
      <c r="I312" s="68">
        <v>0</v>
      </c>
      <c r="J312" s="65">
        <f t="shared" si="7"/>
        <v>0</v>
      </c>
    </row>
    <row r="313" spans="1:10" ht="15.75">
      <c r="A313" s="32"/>
      <c r="B313" s="31"/>
      <c r="C313" s="32">
        <v>4300</v>
      </c>
      <c r="D313" s="29" t="s">
        <v>12</v>
      </c>
      <c r="E313" s="67"/>
      <c r="F313" s="61"/>
      <c r="G313" s="38"/>
      <c r="H313" s="67">
        <v>10000</v>
      </c>
      <c r="I313" s="68">
        <v>2296.51</v>
      </c>
      <c r="J313" s="65">
        <f t="shared" si="7"/>
        <v>22.965100000000003</v>
      </c>
    </row>
    <row r="314" spans="1:10" ht="15.75">
      <c r="A314" s="32"/>
      <c r="B314" s="31"/>
      <c r="C314" s="32">
        <v>4350</v>
      </c>
      <c r="D314" s="29" t="s">
        <v>260</v>
      </c>
      <c r="E314" s="67"/>
      <c r="F314" s="61"/>
      <c r="G314" s="38"/>
      <c r="H314" s="67">
        <v>2000</v>
      </c>
      <c r="I314" s="68">
        <v>980.88</v>
      </c>
      <c r="J314" s="65">
        <f t="shared" si="7"/>
        <v>49.044</v>
      </c>
    </row>
    <row r="315" spans="1:10" ht="15.75">
      <c r="A315" s="48"/>
      <c r="B315" s="48"/>
      <c r="C315" s="48">
        <v>4370</v>
      </c>
      <c r="D315" s="12" t="s">
        <v>280</v>
      </c>
      <c r="E315" s="49"/>
      <c r="F315" s="49"/>
      <c r="G315" s="85"/>
      <c r="H315" s="69">
        <v>4000</v>
      </c>
      <c r="I315" s="50">
        <v>1375.86</v>
      </c>
      <c r="J315" s="46">
        <f t="shared" si="7"/>
        <v>34.396499999999996</v>
      </c>
    </row>
    <row r="316" spans="1:10" ht="15.75">
      <c r="A316" s="53"/>
      <c r="B316" s="53"/>
      <c r="C316" s="53"/>
      <c r="D316" s="22" t="s">
        <v>282</v>
      </c>
      <c r="E316" s="54"/>
      <c r="F316" s="54"/>
      <c r="G316" s="86"/>
      <c r="H316" s="55"/>
      <c r="I316" s="87"/>
      <c r="J316" s="56"/>
    </row>
    <row r="317" spans="1:10" ht="15.75">
      <c r="A317" s="32"/>
      <c r="B317" s="31"/>
      <c r="C317" s="32">
        <v>4410</v>
      </c>
      <c r="D317" s="29" t="s">
        <v>41</v>
      </c>
      <c r="E317" s="67"/>
      <c r="F317" s="61"/>
      <c r="G317" s="38"/>
      <c r="H317" s="67">
        <v>5000</v>
      </c>
      <c r="I317" s="68">
        <v>2051.91</v>
      </c>
      <c r="J317" s="65">
        <f t="shared" si="7"/>
        <v>41.038199999999996</v>
      </c>
    </row>
    <row r="318" spans="1:10" ht="15.75">
      <c r="A318" s="32"/>
      <c r="B318" s="32"/>
      <c r="C318" s="32">
        <v>4440</v>
      </c>
      <c r="D318" s="29" t="s">
        <v>149</v>
      </c>
      <c r="E318" s="67"/>
      <c r="F318" s="61"/>
      <c r="G318" s="39"/>
      <c r="H318" s="67">
        <v>38597</v>
      </c>
      <c r="I318" s="68">
        <v>38597</v>
      </c>
      <c r="J318" s="46">
        <f t="shared" si="7"/>
        <v>100</v>
      </c>
    </row>
    <row r="319" spans="1:10" ht="15.75">
      <c r="A319" s="48"/>
      <c r="B319" s="48"/>
      <c r="C319" s="48">
        <v>4700</v>
      </c>
      <c r="D319" s="12" t="s">
        <v>283</v>
      </c>
      <c r="E319" s="49"/>
      <c r="F319" s="49"/>
      <c r="G319" s="85"/>
      <c r="H319" s="69">
        <v>500</v>
      </c>
      <c r="I319" s="50">
        <v>60</v>
      </c>
      <c r="J319" s="46">
        <f t="shared" si="7"/>
        <v>12</v>
      </c>
    </row>
    <row r="320" spans="1:10" ht="15.75">
      <c r="A320" s="53"/>
      <c r="B320" s="53"/>
      <c r="C320" s="53"/>
      <c r="D320" s="22" t="s">
        <v>284</v>
      </c>
      <c r="E320" s="54"/>
      <c r="F320" s="54"/>
      <c r="G320" s="86"/>
      <c r="H320" s="55"/>
      <c r="I320" s="87"/>
      <c r="J320" s="44"/>
    </row>
    <row r="321" spans="1:10" ht="15.75">
      <c r="A321" s="48"/>
      <c r="B321" s="48"/>
      <c r="C321" s="48">
        <v>4740</v>
      </c>
      <c r="D321" s="12" t="s">
        <v>285</v>
      </c>
      <c r="E321" s="49"/>
      <c r="F321" s="49"/>
      <c r="G321" s="85"/>
      <c r="H321" s="69">
        <v>2000</v>
      </c>
      <c r="I321" s="50">
        <v>0</v>
      </c>
      <c r="J321" s="46">
        <f t="shared" si="7"/>
        <v>0</v>
      </c>
    </row>
    <row r="322" spans="1:10" ht="15.75">
      <c r="A322" s="53"/>
      <c r="B322" s="53"/>
      <c r="C322" s="53"/>
      <c r="D322" s="22" t="s">
        <v>286</v>
      </c>
      <c r="E322" s="54"/>
      <c r="F322" s="54"/>
      <c r="G322" s="86"/>
      <c r="H322" s="55"/>
      <c r="I322" s="87"/>
      <c r="J322" s="56"/>
    </row>
    <row r="323" spans="1:10" ht="15.75">
      <c r="A323" s="32"/>
      <c r="B323" s="32"/>
      <c r="C323" s="32">
        <v>4750</v>
      </c>
      <c r="D323" s="29" t="s">
        <v>287</v>
      </c>
      <c r="E323" s="61"/>
      <c r="F323" s="61"/>
      <c r="G323" s="39"/>
      <c r="H323" s="67">
        <v>8000</v>
      </c>
      <c r="I323" s="68">
        <v>1119.41</v>
      </c>
      <c r="J323" s="65">
        <f t="shared" si="7"/>
        <v>13.992625</v>
      </c>
    </row>
    <row r="324" spans="1:10" ht="15.75">
      <c r="A324" s="32"/>
      <c r="B324" s="32"/>
      <c r="C324" s="32"/>
      <c r="D324" s="29" t="s">
        <v>288</v>
      </c>
      <c r="E324" s="61"/>
      <c r="F324" s="61"/>
      <c r="G324" s="39"/>
      <c r="H324" s="67"/>
      <c r="I324" s="68"/>
      <c r="J324" s="65"/>
    </row>
    <row r="325" spans="1:10" ht="15.75">
      <c r="A325" s="32"/>
      <c r="B325" s="31"/>
      <c r="C325" s="32">
        <v>6050</v>
      </c>
      <c r="D325" s="29" t="s">
        <v>275</v>
      </c>
      <c r="E325" s="61"/>
      <c r="F325" s="61"/>
      <c r="G325" s="38"/>
      <c r="H325" s="67">
        <v>10000</v>
      </c>
      <c r="I325" s="68">
        <v>0</v>
      </c>
      <c r="J325" s="65">
        <f>I325/H325*100</f>
        <v>0</v>
      </c>
    </row>
    <row r="326" spans="1:10" ht="15.75">
      <c r="A326" s="32"/>
      <c r="B326" s="32"/>
      <c r="C326" s="32"/>
      <c r="D326" s="29"/>
      <c r="E326" s="67"/>
      <c r="F326" s="61"/>
      <c r="G326" s="39"/>
      <c r="H326" s="67"/>
      <c r="I326" s="68"/>
      <c r="J326" s="65"/>
    </row>
    <row r="327" spans="1:10" ht="15">
      <c r="A327" s="32"/>
      <c r="B327" s="32">
        <v>80113</v>
      </c>
      <c r="C327" s="32" t="s">
        <v>56</v>
      </c>
      <c r="D327" s="29" t="s">
        <v>71</v>
      </c>
      <c r="E327" s="67">
        <f>E328</f>
        <v>8500</v>
      </c>
      <c r="F327" s="68">
        <f>F328+F329</f>
        <v>8031</v>
      </c>
      <c r="G327" s="65">
        <v>94.48</v>
      </c>
      <c r="H327" s="67">
        <f>H330+H331+H332+H333+H334+H335+H336+H337+H338+H339</f>
        <v>338300</v>
      </c>
      <c r="I327" s="68">
        <f>I330+I331+I332+I333+I334+I335+I336+I337+I338+I339</f>
        <v>142769.34</v>
      </c>
      <c r="J327" s="65">
        <f t="shared" si="7"/>
        <v>42.201992314513745</v>
      </c>
    </row>
    <row r="328" spans="1:10" ht="15">
      <c r="A328" s="32"/>
      <c r="B328" s="31"/>
      <c r="C328" s="32" t="s">
        <v>113</v>
      </c>
      <c r="D328" s="29" t="s">
        <v>29</v>
      </c>
      <c r="E328" s="67">
        <v>8500</v>
      </c>
      <c r="F328" s="68">
        <v>1831</v>
      </c>
      <c r="G328" s="56">
        <v>21.54</v>
      </c>
      <c r="H328" s="61"/>
      <c r="I328" s="61"/>
      <c r="J328" s="65"/>
    </row>
    <row r="329" spans="1:10" ht="15">
      <c r="A329" s="32"/>
      <c r="B329" s="31"/>
      <c r="C329" s="32" t="s">
        <v>250</v>
      </c>
      <c r="D329" s="29" t="s">
        <v>251</v>
      </c>
      <c r="E329" s="67">
        <v>0</v>
      </c>
      <c r="F329" s="68">
        <v>6200</v>
      </c>
      <c r="G329" s="56">
        <f>E329/F329*100</f>
        <v>0</v>
      </c>
      <c r="H329" s="61"/>
      <c r="I329" s="61"/>
      <c r="J329" s="65"/>
    </row>
    <row r="330" spans="1:10" ht="15.75">
      <c r="A330" s="32"/>
      <c r="B330" s="32"/>
      <c r="C330" s="32">
        <v>3020</v>
      </c>
      <c r="D330" s="29" t="s">
        <v>213</v>
      </c>
      <c r="E330" s="67"/>
      <c r="F330" s="61"/>
      <c r="G330" s="39"/>
      <c r="H330" s="61">
        <v>2000</v>
      </c>
      <c r="I330" s="65">
        <v>0</v>
      </c>
      <c r="J330" s="65">
        <f t="shared" si="7"/>
        <v>0</v>
      </c>
    </row>
    <row r="331" spans="1:10" ht="15.75">
      <c r="A331" s="32"/>
      <c r="B331" s="32"/>
      <c r="C331" s="32">
        <v>4010</v>
      </c>
      <c r="D331" s="29" t="s">
        <v>67</v>
      </c>
      <c r="E331" s="61"/>
      <c r="F331" s="61"/>
      <c r="G331" s="39"/>
      <c r="H331" s="67">
        <v>80000</v>
      </c>
      <c r="I331" s="68">
        <v>41869.88</v>
      </c>
      <c r="J331" s="65">
        <f t="shared" si="7"/>
        <v>52.337349999999994</v>
      </c>
    </row>
    <row r="332" spans="1:10" ht="15.75">
      <c r="A332" s="32"/>
      <c r="B332" s="32"/>
      <c r="C332" s="32">
        <v>4040</v>
      </c>
      <c r="D332" s="29" t="s">
        <v>39</v>
      </c>
      <c r="E332" s="61"/>
      <c r="F332" s="61"/>
      <c r="G332" s="39"/>
      <c r="H332" s="67">
        <v>8000</v>
      </c>
      <c r="I332" s="68">
        <v>6349.83</v>
      </c>
      <c r="J332" s="65">
        <f t="shared" si="7"/>
        <v>79.372875</v>
      </c>
    </row>
    <row r="333" spans="1:10" ht="15.75">
      <c r="A333" s="32"/>
      <c r="B333" s="31"/>
      <c r="C333" s="32">
        <v>4110</v>
      </c>
      <c r="D333" s="29" t="s">
        <v>40</v>
      </c>
      <c r="E333" s="61"/>
      <c r="F333" s="61"/>
      <c r="G333" s="38"/>
      <c r="H333" s="67">
        <v>17000</v>
      </c>
      <c r="I333" s="68">
        <v>6608.48</v>
      </c>
      <c r="J333" s="65">
        <f t="shared" si="7"/>
        <v>38.87341176470588</v>
      </c>
    </row>
    <row r="334" spans="1:10" ht="15.75">
      <c r="A334" s="32"/>
      <c r="B334" s="31"/>
      <c r="C334" s="32">
        <v>4120</v>
      </c>
      <c r="D334" s="29" t="s">
        <v>35</v>
      </c>
      <c r="E334" s="61"/>
      <c r="F334" s="61"/>
      <c r="G334" s="38"/>
      <c r="H334" s="67">
        <v>2500</v>
      </c>
      <c r="I334" s="68">
        <v>1072.25</v>
      </c>
      <c r="J334" s="65">
        <f t="shared" si="7"/>
        <v>42.89</v>
      </c>
    </row>
    <row r="335" spans="1:10" ht="15.75">
      <c r="A335" s="32"/>
      <c r="B335" s="31"/>
      <c r="C335" s="32">
        <v>4210</v>
      </c>
      <c r="D335" s="29" t="s">
        <v>16</v>
      </c>
      <c r="E335" s="61"/>
      <c r="F335" s="61"/>
      <c r="G335" s="38"/>
      <c r="H335" s="67">
        <v>150500</v>
      </c>
      <c r="I335" s="68">
        <v>52970.24</v>
      </c>
      <c r="J335" s="65">
        <f t="shared" si="7"/>
        <v>35.19617275747508</v>
      </c>
    </row>
    <row r="336" spans="1:10" ht="15.75">
      <c r="A336" s="32"/>
      <c r="B336" s="31"/>
      <c r="C336" s="32">
        <v>4300</v>
      </c>
      <c r="D336" s="29" t="s">
        <v>12</v>
      </c>
      <c r="E336" s="61"/>
      <c r="F336" s="61"/>
      <c r="G336" s="38"/>
      <c r="H336" s="67">
        <v>59500</v>
      </c>
      <c r="I336" s="68">
        <v>20107.74</v>
      </c>
      <c r="J336" s="65">
        <f t="shared" si="7"/>
        <v>33.794521008403365</v>
      </c>
    </row>
    <row r="337" spans="1:10" ht="15.75">
      <c r="A337" s="32"/>
      <c r="B337" s="31"/>
      <c r="C337" s="32">
        <v>4430</v>
      </c>
      <c r="D337" s="29" t="s">
        <v>27</v>
      </c>
      <c r="E337" s="61"/>
      <c r="F337" s="61"/>
      <c r="G337" s="38"/>
      <c r="H337" s="67">
        <v>15000</v>
      </c>
      <c r="I337" s="68">
        <v>10486</v>
      </c>
      <c r="J337" s="65">
        <f t="shared" si="7"/>
        <v>69.90666666666667</v>
      </c>
    </row>
    <row r="338" spans="1:10" ht="15.75">
      <c r="A338" s="32"/>
      <c r="B338" s="32"/>
      <c r="C338" s="32">
        <v>4440</v>
      </c>
      <c r="D338" s="29" t="s">
        <v>149</v>
      </c>
      <c r="E338" s="61"/>
      <c r="F338" s="61"/>
      <c r="G338" s="39"/>
      <c r="H338" s="67">
        <v>2800</v>
      </c>
      <c r="I338" s="68">
        <v>2800</v>
      </c>
      <c r="J338" s="65">
        <f t="shared" si="7"/>
        <v>100</v>
      </c>
    </row>
    <row r="339" spans="1:10" ht="15.75">
      <c r="A339" s="32"/>
      <c r="B339" s="32"/>
      <c r="C339" s="32">
        <v>4530</v>
      </c>
      <c r="D339" s="29" t="s">
        <v>72</v>
      </c>
      <c r="E339" s="61"/>
      <c r="F339" s="61"/>
      <c r="G339" s="39"/>
      <c r="H339" s="61">
        <v>1000</v>
      </c>
      <c r="I339" s="68">
        <v>504.92</v>
      </c>
      <c r="J339" s="65">
        <f t="shared" si="7"/>
        <v>50.492000000000004</v>
      </c>
    </row>
    <row r="340" spans="1:10" ht="15.75">
      <c r="A340" s="32"/>
      <c r="B340" s="31"/>
      <c r="C340" s="32"/>
      <c r="D340" s="29"/>
      <c r="E340" s="61"/>
      <c r="F340" s="61"/>
      <c r="G340" s="38"/>
      <c r="H340" s="61"/>
      <c r="I340" s="68"/>
      <c r="J340" s="65"/>
    </row>
    <row r="341" spans="1:10" ht="15.75">
      <c r="A341" s="32"/>
      <c r="B341" s="31">
        <v>80146</v>
      </c>
      <c r="C341" s="32" t="s">
        <v>56</v>
      </c>
      <c r="D341" s="29" t="s">
        <v>186</v>
      </c>
      <c r="E341" s="61"/>
      <c r="F341" s="61"/>
      <c r="G341" s="38"/>
      <c r="H341" s="67">
        <f>H342</f>
        <v>19019</v>
      </c>
      <c r="I341" s="61">
        <f>I342</f>
        <v>8208.99</v>
      </c>
      <c r="J341" s="65">
        <f t="shared" si="7"/>
        <v>43.16204847783795</v>
      </c>
    </row>
    <row r="342" spans="1:10" ht="15.75">
      <c r="A342" s="32"/>
      <c r="B342" s="31"/>
      <c r="C342" s="32">
        <v>3250</v>
      </c>
      <c r="D342" s="29" t="s">
        <v>66</v>
      </c>
      <c r="E342" s="61"/>
      <c r="F342" s="61"/>
      <c r="G342" s="38"/>
      <c r="H342" s="67">
        <v>19019</v>
      </c>
      <c r="I342" s="61">
        <v>8208.99</v>
      </c>
      <c r="J342" s="65">
        <f t="shared" si="7"/>
        <v>43.16204847783795</v>
      </c>
    </row>
    <row r="343" spans="1:10" ht="15.75">
      <c r="A343" s="32"/>
      <c r="B343" s="31"/>
      <c r="C343" s="32"/>
      <c r="D343" s="29"/>
      <c r="E343" s="61"/>
      <c r="F343" s="61"/>
      <c r="G343" s="38"/>
      <c r="H343" s="67"/>
      <c r="I343" s="61"/>
      <c r="J343" s="65"/>
    </row>
    <row r="344" spans="1:10" ht="15">
      <c r="A344" s="32"/>
      <c r="B344" s="31">
        <v>80195</v>
      </c>
      <c r="C344" s="32" t="s">
        <v>56</v>
      </c>
      <c r="D344" s="29" t="s">
        <v>30</v>
      </c>
      <c r="E344" s="67">
        <f>E345</f>
        <v>35725</v>
      </c>
      <c r="F344" s="65">
        <f>F345</f>
        <v>35725</v>
      </c>
      <c r="G344" s="56">
        <v>100</v>
      </c>
      <c r="H344" s="67">
        <f>H346+H347</f>
        <v>60133</v>
      </c>
      <c r="I344" s="68">
        <f>I346+I347</f>
        <v>31899.84</v>
      </c>
      <c r="J344" s="65">
        <f t="shared" si="7"/>
        <v>53.04880847454808</v>
      </c>
    </row>
    <row r="345" spans="1:10" ht="15">
      <c r="A345" s="32"/>
      <c r="B345" s="31"/>
      <c r="C345" s="32">
        <v>2030</v>
      </c>
      <c r="D345" s="29" t="s">
        <v>139</v>
      </c>
      <c r="E345" s="67">
        <v>35725</v>
      </c>
      <c r="F345" s="65">
        <v>35725</v>
      </c>
      <c r="G345" s="56">
        <v>100</v>
      </c>
      <c r="H345" s="67"/>
      <c r="I345" s="67"/>
      <c r="J345" s="65"/>
    </row>
    <row r="346" spans="1:10" ht="15.75">
      <c r="A346" s="32"/>
      <c r="B346" s="31"/>
      <c r="C346" s="32">
        <v>4300</v>
      </c>
      <c r="D346" s="29" t="s">
        <v>12</v>
      </c>
      <c r="E346" s="67"/>
      <c r="F346" s="65"/>
      <c r="G346" s="38"/>
      <c r="H346" s="67">
        <v>35725</v>
      </c>
      <c r="I346" s="68">
        <v>11377.84</v>
      </c>
      <c r="J346" s="65">
        <f t="shared" si="7"/>
        <v>31.848397480755775</v>
      </c>
    </row>
    <row r="347" spans="1:10" ht="15.75">
      <c r="A347" s="32"/>
      <c r="B347" s="31"/>
      <c r="C347" s="32">
        <v>4440</v>
      </c>
      <c r="D347" s="29" t="s">
        <v>149</v>
      </c>
      <c r="E347" s="61"/>
      <c r="F347" s="61"/>
      <c r="G347" s="38"/>
      <c r="H347" s="67">
        <v>24408</v>
      </c>
      <c r="I347" s="68">
        <v>20522</v>
      </c>
      <c r="J347" s="65">
        <f t="shared" si="7"/>
        <v>84.07899049491971</v>
      </c>
    </row>
    <row r="348" spans="1:10" ht="15.75">
      <c r="A348" s="32"/>
      <c r="B348" s="31"/>
      <c r="C348" s="32"/>
      <c r="D348" s="29"/>
      <c r="E348" s="61"/>
      <c r="F348" s="61"/>
      <c r="G348" s="38"/>
      <c r="H348" s="67"/>
      <c r="I348" s="67"/>
      <c r="J348" s="39"/>
    </row>
    <row r="349" spans="1:10" s="5" customFormat="1" ht="15.75">
      <c r="A349" s="33">
        <v>851</v>
      </c>
      <c r="B349" s="71"/>
      <c r="C349" s="33" t="s">
        <v>56</v>
      </c>
      <c r="D349" s="72" t="s">
        <v>73</v>
      </c>
      <c r="E349" s="73"/>
      <c r="F349" s="74"/>
      <c r="G349" s="38"/>
      <c r="H349" s="73">
        <f>H350+H357</f>
        <v>60000</v>
      </c>
      <c r="I349" s="74">
        <f>I350+I357</f>
        <v>25332.829999999998</v>
      </c>
      <c r="J349" s="39">
        <f t="shared" si="7"/>
        <v>42.22138333333333</v>
      </c>
    </row>
    <row r="350" spans="1:10" s="8" customFormat="1" ht="15">
      <c r="A350" s="32"/>
      <c r="B350" s="31">
        <v>85153</v>
      </c>
      <c r="C350" s="32" t="s">
        <v>56</v>
      </c>
      <c r="D350" s="29" t="s">
        <v>309</v>
      </c>
      <c r="E350" s="67"/>
      <c r="F350" s="68"/>
      <c r="G350" s="56"/>
      <c r="H350" s="67">
        <f>H351+H352+H353+H354</f>
        <v>12600</v>
      </c>
      <c r="I350" s="68">
        <f>I351+I352+I353+I354</f>
        <v>1843</v>
      </c>
      <c r="J350" s="65">
        <f t="shared" si="7"/>
        <v>14.626984126984127</v>
      </c>
    </row>
    <row r="351" spans="1:10" s="8" customFormat="1" ht="15.75">
      <c r="A351" s="32"/>
      <c r="B351" s="31"/>
      <c r="C351" s="32">
        <v>4170</v>
      </c>
      <c r="D351" s="29" t="s">
        <v>183</v>
      </c>
      <c r="E351" s="61"/>
      <c r="F351" s="61"/>
      <c r="G351" s="38"/>
      <c r="H351" s="67">
        <v>3600</v>
      </c>
      <c r="I351" s="65">
        <v>0</v>
      </c>
      <c r="J351" s="65">
        <v>0</v>
      </c>
    </row>
    <row r="352" spans="1:10" s="8" customFormat="1" ht="15.75">
      <c r="A352" s="32"/>
      <c r="B352" s="31"/>
      <c r="C352" s="32">
        <v>4210</v>
      </c>
      <c r="D352" s="29" t="s">
        <v>16</v>
      </c>
      <c r="E352" s="61"/>
      <c r="F352" s="61"/>
      <c r="G352" s="38"/>
      <c r="H352" s="67">
        <v>3000</v>
      </c>
      <c r="I352" s="65">
        <v>233.5</v>
      </c>
      <c r="J352" s="65">
        <f>I352/H352*100</f>
        <v>7.783333333333334</v>
      </c>
    </row>
    <row r="353" spans="1:10" s="8" customFormat="1" ht="15.75">
      <c r="A353" s="32"/>
      <c r="B353" s="31"/>
      <c r="C353" s="32">
        <v>4300</v>
      </c>
      <c r="D353" s="29" t="s">
        <v>12</v>
      </c>
      <c r="E353" s="61"/>
      <c r="F353" s="61"/>
      <c r="G353" s="38"/>
      <c r="H353" s="67">
        <v>4000</v>
      </c>
      <c r="I353" s="65">
        <v>1609.5</v>
      </c>
      <c r="J353" s="65">
        <f>I353/H353*100</f>
        <v>40.2375</v>
      </c>
    </row>
    <row r="354" spans="1:10" s="8" customFormat="1" ht="15.75">
      <c r="A354" s="48"/>
      <c r="B354" s="48"/>
      <c r="C354" s="48">
        <v>4700</v>
      </c>
      <c r="D354" s="12" t="s">
        <v>283</v>
      </c>
      <c r="E354" s="49"/>
      <c r="F354" s="49"/>
      <c r="G354" s="85"/>
      <c r="H354" s="69">
        <v>2000</v>
      </c>
      <c r="I354" s="50">
        <v>0</v>
      </c>
      <c r="J354" s="46">
        <f>I354/H354*100</f>
        <v>0</v>
      </c>
    </row>
    <row r="355" spans="1:10" s="8" customFormat="1" ht="15.75">
      <c r="A355" s="53"/>
      <c r="B355" s="53"/>
      <c r="C355" s="53"/>
      <c r="D355" s="22" t="s">
        <v>284</v>
      </c>
      <c r="E355" s="54"/>
      <c r="F355" s="54"/>
      <c r="G355" s="86"/>
      <c r="H355" s="55"/>
      <c r="I355" s="87"/>
      <c r="J355" s="56"/>
    </row>
    <row r="356" spans="1:10" s="8" customFormat="1" ht="15.75">
      <c r="A356" s="32"/>
      <c r="B356" s="31"/>
      <c r="C356" s="32"/>
      <c r="D356" s="29"/>
      <c r="E356" s="61"/>
      <c r="F356" s="61"/>
      <c r="G356" s="38"/>
      <c r="H356" s="67"/>
      <c r="I356" s="65"/>
      <c r="J356" s="65"/>
    </row>
    <row r="357" spans="1:10" ht="15">
      <c r="A357" s="32"/>
      <c r="B357" s="32">
        <v>85154</v>
      </c>
      <c r="C357" s="32" t="s">
        <v>56</v>
      </c>
      <c r="D357" s="29" t="s">
        <v>168</v>
      </c>
      <c r="E357" s="67"/>
      <c r="F357" s="68"/>
      <c r="G357" s="65"/>
      <c r="H357" s="67">
        <f>H358+H359+H360+H361+H362</f>
        <v>47400</v>
      </c>
      <c r="I357" s="68">
        <f>I358+I359+I360+I361+I362</f>
        <v>23489.829999999998</v>
      </c>
      <c r="J357" s="65">
        <f t="shared" si="7"/>
        <v>49.55660337552742</v>
      </c>
    </row>
    <row r="358" spans="1:10" ht="15.75">
      <c r="A358" s="32"/>
      <c r="B358" s="31"/>
      <c r="C358" s="32">
        <v>4170</v>
      </c>
      <c r="D358" s="29" t="s">
        <v>183</v>
      </c>
      <c r="E358" s="61"/>
      <c r="F358" s="61"/>
      <c r="G358" s="38"/>
      <c r="H358" s="67">
        <v>15300</v>
      </c>
      <c r="I358" s="65">
        <v>3214</v>
      </c>
      <c r="J358" s="65">
        <f t="shared" si="7"/>
        <v>21.00653594771242</v>
      </c>
    </row>
    <row r="359" spans="1:10" ht="15.75">
      <c r="A359" s="32"/>
      <c r="B359" s="31"/>
      <c r="C359" s="32">
        <v>4210</v>
      </c>
      <c r="D359" s="29" t="s">
        <v>16</v>
      </c>
      <c r="E359" s="61"/>
      <c r="F359" s="61"/>
      <c r="G359" s="38"/>
      <c r="H359" s="67">
        <v>9200</v>
      </c>
      <c r="I359" s="65">
        <v>7678.74</v>
      </c>
      <c r="J359" s="65">
        <f t="shared" si="7"/>
        <v>83.46456521739131</v>
      </c>
    </row>
    <row r="360" spans="1:10" ht="15.75">
      <c r="A360" s="32"/>
      <c r="B360" s="31"/>
      <c r="C360" s="32">
        <v>4300</v>
      </c>
      <c r="D360" s="29" t="s">
        <v>12</v>
      </c>
      <c r="E360" s="61"/>
      <c r="F360" s="61"/>
      <c r="G360" s="38"/>
      <c r="H360" s="67">
        <v>20200</v>
      </c>
      <c r="I360" s="65">
        <v>12571.39</v>
      </c>
      <c r="J360" s="65">
        <f t="shared" si="7"/>
        <v>62.23460396039604</v>
      </c>
    </row>
    <row r="361" spans="1:10" ht="15.75">
      <c r="A361" s="32"/>
      <c r="B361" s="31"/>
      <c r="C361" s="32">
        <v>4410</v>
      </c>
      <c r="D361" s="29" t="s">
        <v>41</v>
      </c>
      <c r="E361" s="61"/>
      <c r="F361" s="61"/>
      <c r="G361" s="38"/>
      <c r="H361" s="67">
        <v>700</v>
      </c>
      <c r="I361" s="65">
        <v>25.7</v>
      </c>
      <c r="J361" s="65">
        <f t="shared" si="7"/>
        <v>3.6714285714285713</v>
      </c>
    </row>
    <row r="362" spans="1:10" ht="15.75">
      <c r="A362" s="48"/>
      <c r="B362" s="48"/>
      <c r="C362" s="48">
        <v>4700</v>
      </c>
      <c r="D362" s="12" t="s">
        <v>283</v>
      </c>
      <c r="E362" s="49"/>
      <c r="F362" s="49"/>
      <c r="G362" s="85"/>
      <c r="H362" s="69">
        <v>2000</v>
      </c>
      <c r="I362" s="50">
        <v>0</v>
      </c>
      <c r="J362" s="46">
        <f t="shared" si="7"/>
        <v>0</v>
      </c>
    </row>
    <row r="363" spans="1:10" ht="15.75">
      <c r="A363" s="53"/>
      <c r="B363" s="53"/>
      <c r="C363" s="53"/>
      <c r="D363" s="22" t="s">
        <v>284</v>
      </c>
      <c r="E363" s="54"/>
      <c r="F363" s="54"/>
      <c r="G363" s="86"/>
      <c r="H363" s="55"/>
      <c r="I363" s="87"/>
      <c r="J363" s="56"/>
    </row>
    <row r="364" spans="1:10" ht="15.75">
      <c r="A364" s="32"/>
      <c r="B364" s="32"/>
      <c r="C364" s="32"/>
      <c r="D364" s="29"/>
      <c r="E364" s="61"/>
      <c r="F364" s="61"/>
      <c r="G364" s="39"/>
      <c r="H364" s="67"/>
      <c r="I364" s="68"/>
      <c r="J364" s="65"/>
    </row>
    <row r="365" spans="1:10" s="5" customFormat="1" ht="15.75">
      <c r="A365" s="33">
        <v>852</v>
      </c>
      <c r="B365" s="33"/>
      <c r="C365" s="33" t="s">
        <v>56</v>
      </c>
      <c r="D365" s="72" t="s">
        <v>134</v>
      </c>
      <c r="E365" s="73">
        <f>E366+E391+E410+E417+E426+E449+E468</f>
        <v>2708184</v>
      </c>
      <c r="F365" s="74">
        <f>F366+F391+F410+F417+F426+F449+F468</f>
        <v>1506690.49</v>
      </c>
      <c r="G365" s="39">
        <f>F365/E365*100</f>
        <v>55.63471647421297</v>
      </c>
      <c r="H365" s="73">
        <f>H366+H387+H391+H410+H417+H423+H426+H449+H468</f>
        <v>3367400</v>
      </c>
      <c r="I365" s="74">
        <f>I366+I387+I391+I410+I417+I423+I426+I449+I468</f>
        <v>1720222.2699999998</v>
      </c>
      <c r="J365" s="39">
        <f t="shared" si="7"/>
        <v>51.084583655045435</v>
      </c>
    </row>
    <row r="366" spans="1:10" s="5" customFormat="1" ht="15.75">
      <c r="A366" s="33"/>
      <c r="B366" s="31">
        <v>85201</v>
      </c>
      <c r="C366" s="32" t="s">
        <v>56</v>
      </c>
      <c r="D366" s="29" t="s">
        <v>135</v>
      </c>
      <c r="E366" s="67">
        <f>E367</f>
        <v>7500</v>
      </c>
      <c r="F366" s="68">
        <f>F367</f>
        <v>3750</v>
      </c>
      <c r="G366" s="65">
        <f>F366/E366*100</f>
        <v>50</v>
      </c>
      <c r="H366" s="67">
        <f>H370+H371+H372+H373+H374+H375+H376+H377+H378+H379+H381+H382+H383+H384</f>
        <v>61049</v>
      </c>
      <c r="I366" s="68">
        <f>I370+I371+I372+I373+I374+I375+I376+I377+I378+I379+I381+I382+I383</f>
        <v>33654.16</v>
      </c>
      <c r="J366" s="65">
        <f t="shared" si="7"/>
        <v>55.12647217808646</v>
      </c>
    </row>
    <row r="367" spans="1:10" s="5" customFormat="1" ht="15.75">
      <c r="A367" s="33"/>
      <c r="B367" s="71"/>
      <c r="C367" s="32">
        <v>2320</v>
      </c>
      <c r="D367" s="29" t="s">
        <v>216</v>
      </c>
      <c r="E367" s="67">
        <v>7500</v>
      </c>
      <c r="F367" s="68">
        <v>3750</v>
      </c>
      <c r="G367" s="56">
        <f>F367/E367*100</f>
        <v>50</v>
      </c>
      <c r="H367" s="61"/>
      <c r="I367" s="66"/>
      <c r="J367" s="39"/>
    </row>
    <row r="368" spans="1:10" s="5" customFormat="1" ht="15.75">
      <c r="A368" s="33"/>
      <c r="B368" s="71"/>
      <c r="C368" s="33"/>
      <c r="D368" s="29" t="s">
        <v>215</v>
      </c>
      <c r="E368" s="88"/>
      <c r="F368" s="61"/>
      <c r="G368" s="38"/>
      <c r="H368" s="61"/>
      <c r="I368" s="66"/>
      <c r="J368" s="39"/>
    </row>
    <row r="369" spans="1:10" s="5" customFormat="1" ht="15.75">
      <c r="A369" s="33"/>
      <c r="B369" s="71"/>
      <c r="C369" s="33"/>
      <c r="D369" s="29" t="s">
        <v>214</v>
      </c>
      <c r="E369" s="88"/>
      <c r="F369" s="61"/>
      <c r="G369" s="38"/>
      <c r="H369" s="61"/>
      <c r="I369" s="66"/>
      <c r="J369" s="39"/>
    </row>
    <row r="370" spans="1:10" s="5" customFormat="1" ht="15.75">
      <c r="A370" s="33"/>
      <c r="B370" s="71"/>
      <c r="C370" s="32">
        <v>4010</v>
      </c>
      <c r="D370" s="29" t="s">
        <v>67</v>
      </c>
      <c r="E370" s="67"/>
      <c r="F370" s="61"/>
      <c r="G370" s="38"/>
      <c r="H370" s="67">
        <v>35000</v>
      </c>
      <c r="I370" s="68">
        <v>17850</v>
      </c>
      <c r="J370" s="65">
        <f aca="true" t="shared" si="8" ref="J370:J379">I370/H370*100</f>
        <v>51</v>
      </c>
    </row>
    <row r="371" spans="1:10" s="5" customFormat="1" ht="15.75">
      <c r="A371" s="33"/>
      <c r="B371" s="71"/>
      <c r="C371" s="32">
        <v>4040</v>
      </c>
      <c r="D371" s="29" t="s">
        <v>39</v>
      </c>
      <c r="E371" s="67"/>
      <c r="F371" s="61"/>
      <c r="G371" s="38"/>
      <c r="H371" s="67">
        <v>2450</v>
      </c>
      <c r="I371" s="68">
        <v>2449</v>
      </c>
      <c r="J371" s="65">
        <f t="shared" si="8"/>
        <v>99.95918367346938</v>
      </c>
    </row>
    <row r="372" spans="1:10" s="5" customFormat="1" ht="15.75">
      <c r="A372" s="33"/>
      <c r="B372" s="33"/>
      <c r="C372" s="32">
        <v>4110</v>
      </c>
      <c r="D372" s="29" t="s">
        <v>40</v>
      </c>
      <c r="E372" s="67"/>
      <c r="F372" s="61"/>
      <c r="G372" s="39"/>
      <c r="H372" s="67">
        <v>5700</v>
      </c>
      <c r="I372" s="61">
        <v>3177.29</v>
      </c>
      <c r="J372" s="65">
        <f t="shared" si="8"/>
        <v>55.741929824561396</v>
      </c>
    </row>
    <row r="373" spans="1:10" s="5" customFormat="1" ht="15.75">
      <c r="A373" s="33"/>
      <c r="B373" s="33"/>
      <c r="C373" s="32">
        <v>4120</v>
      </c>
      <c r="D373" s="29" t="s">
        <v>35</v>
      </c>
      <c r="E373" s="67"/>
      <c r="F373" s="61"/>
      <c r="G373" s="39"/>
      <c r="H373" s="61">
        <v>900</v>
      </c>
      <c r="I373" s="61">
        <v>489.26</v>
      </c>
      <c r="J373" s="65">
        <f t="shared" si="8"/>
        <v>54.36222222222222</v>
      </c>
    </row>
    <row r="374" spans="1:10" s="5" customFormat="1" ht="15.75">
      <c r="A374" s="33"/>
      <c r="B374" s="71"/>
      <c r="C374" s="32">
        <v>4170</v>
      </c>
      <c r="D374" s="29" t="s">
        <v>183</v>
      </c>
      <c r="E374" s="67"/>
      <c r="F374" s="61"/>
      <c r="G374" s="38"/>
      <c r="H374" s="61">
        <v>2000</v>
      </c>
      <c r="I374" s="65">
        <v>1050</v>
      </c>
      <c r="J374" s="65">
        <f t="shared" si="8"/>
        <v>52.5</v>
      </c>
    </row>
    <row r="375" spans="1:10" s="5" customFormat="1" ht="15.75">
      <c r="A375" s="33"/>
      <c r="B375" s="71"/>
      <c r="C375" s="32">
        <v>4210</v>
      </c>
      <c r="D375" s="29" t="s">
        <v>16</v>
      </c>
      <c r="E375" s="67"/>
      <c r="F375" s="61"/>
      <c r="G375" s="38"/>
      <c r="H375" s="67">
        <v>8000</v>
      </c>
      <c r="I375" s="65">
        <v>3738.13</v>
      </c>
      <c r="J375" s="65">
        <f t="shared" si="8"/>
        <v>46.726625</v>
      </c>
    </row>
    <row r="376" spans="1:10" s="5" customFormat="1" ht="15.75">
      <c r="A376" s="33"/>
      <c r="B376" s="71"/>
      <c r="C376" s="32">
        <v>4260</v>
      </c>
      <c r="D376" s="29" t="s">
        <v>26</v>
      </c>
      <c r="E376" s="67"/>
      <c r="F376" s="61"/>
      <c r="G376" s="38"/>
      <c r="H376" s="67">
        <v>1400</v>
      </c>
      <c r="I376" s="61">
        <v>1016.46</v>
      </c>
      <c r="J376" s="65">
        <f t="shared" si="8"/>
        <v>72.60428571428572</v>
      </c>
    </row>
    <row r="377" spans="1:10" s="5" customFormat="1" ht="15.75">
      <c r="A377" s="33"/>
      <c r="B377" s="33"/>
      <c r="C377" s="32">
        <v>4300</v>
      </c>
      <c r="D377" s="29" t="s">
        <v>12</v>
      </c>
      <c r="E377" s="67"/>
      <c r="F377" s="61"/>
      <c r="G377" s="39"/>
      <c r="H377" s="67">
        <v>1532</v>
      </c>
      <c r="I377" s="68">
        <v>1147.15</v>
      </c>
      <c r="J377" s="65">
        <f t="shared" si="8"/>
        <v>74.87924281984336</v>
      </c>
    </row>
    <row r="378" spans="1:10" s="5" customFormat="1" ht="15.75">
      <c r="A378" s="33"/>
      <c r="B378" s="33"/>
      <c r="C378" s="32">
        <v>4350</v>
      </c>
      <c r="D378" s="29" t="s">
        <v>184</v>
      </c>
      <c r="E378" s="67"/>
      <c r="F378" s="61"/>
      <c r="G378" s="39"/>
      <c r="H378" s="67">
        <v>792</v>
      </c>
      <c r="I378" s="68">
        <v>396</v>
      </c>
      <c r="J378" s="65">
        <f t="shared" si="8"/>
        <v>50</v>
      </c>
    </row>
    <row r="379" spans="1:10" s="5" customFormat="1" ht="15.75">
      <c r="A379" s="48"/>
      <c r="B379" s="48"/>
      <c r="C379" s="48">
        <v>4370</v>
      </c>
      <c r="D379" s="12" t="s">
        <v>280</v>
      </c>
      <c r="E379" s="49"/>
      <c r="F379" s="49"/>
      <c r="G379" s="85"/>
      <c r="H379" s="69">
        <v>1100</v>
      </c>
      <c r="I379" s="50">
        <v>599.67</v>
      </c>
      <c r="J379" s="46">
        <f t="shared" si="8"/>
        <v>54.515454545454546</v>
      </c>
    </row>
    <row r="380" spans="1:10" s="5" customFormat="1" ht="15.75">
      <c r="A380" s="53"/>
      <c r="B380" s="53"/>
      <c r="C380" s="53"/>
      <c r="D380" s="22" t="s">
        <v>282</v>
      </c>
      <c r="E380" s="54"/>
      <c r="F380" s="54"/>
      <c r="G380" s="86"/>
      <c r="H380" s="55"/>
      <c r="I380" s="87"/>
      <c r="J380" s="56"/>
    </row>
    <row r="381" spans="1:10" s="5" customFormat="1" ht="15.75">
      <c r="A381" s="33"/>
      <c r="B381" s="33"/>
      <c r="C381" s="32">
        <v>4410</v>
      </c>
      <c r="D381" s="29" t="s">
        <v>187</v>
      </c>
      <c r="E381" s="67"/>
      <c r="F381" s="61"/>
      <c r="G381" s="39"/>
      <c r="H381" s="67">
        <v>200</v>
      </c>
      <c r="I381" s="68">
        <v>187.2</v>
      </c>
      <c r="J381" s="65">
        <f>I381/H381*100</f>
        <v>93.6</v>
      </c>
    </row>
    <row r="382" spans="1:10" s="5" customFormat="1" ht="15.75">
      <c r="A382" s="33"/>
      <c r="B382" s="71"/>
      <c r="C382" s="32">
        <v>4430</v>
      </c>
      <c r="D382" s="29" t="s">
        <v>27</v>
      </c>
      <c r="E382" s="67"/>
      <c r="F382" s="61"/>
      <c r="G382" s="38"/>
      <c r="H382" s="67">
        <v>450</v>
      </c>
      <c r="I382" s="68">
        <v>429</v>
      </c>
      <c r="J382" s="56">
        <f>I382/H382*100</f>
        <v>95.33333333333334</v>
      </c>
    </row>
    <row r="383" spans="1:10" s="5" customFormat="1" ht="15.75">
      <c r="A383" s="33"/>
      <c r="B383" s="71"/>
      <c r="C383" s="32">
        <v>4440</v>
      </c>
      <c r="D383" s="29" t="s">
        <v>185</v>
      </c>
      <c r="E383" s="67"/>
      <c r="F383" s="61"/>
      <c r="G383" s="38"/>
      <c r="H383" s="67">
        <v>1125</v>
      </c>
      <c r="I383" s="68">
        <v>1125</v>
      </c>
      <c r="J383" s="75">
        <v>100</v>
      </c>
    </row>
    <row r="384" spans="1:10" s="5" customFormat="1" ht="15.75">
      <c r="A384" s="48"/>
      <c r="B384" s="48"/>
      <c r="C384" s="48">
        <v>4700</v>
      </c>
      <c r="D384" s="12" t="s">
        <v>283</v>
      </c>
      <c r="E384" s="49"/>
      <c r="F384" s="49"/>
      <c r="G384" s="85"/>
      <c r="H384" s="69">
        <v>400</v>
      </c>
      <c r="I384" s="50">
        <v>0</v>
      </c>
      <c r="J384" s="46">
        <f>I384/H384*100</f>
        <v>0</v>
      </c>
    </row>
    <row r="385" spans="1:10" s="5" customFormat="1" ht="15.75">
      <c r="A385" s="53"/>
      <c r="B385" s="53"/>
      <c r="C385" s="53"/>
      <c r="D385" s="22" t="s">
        <v>284</v>
      </c>
      <c r="E385" s="54"/>
      <c r="F385" s="54"/>
      <c r="G385" s="86"/>
      <c r="H385" s="55"/>
      <c r="I385" s="87"/>
      <c r="J385" s="56"/>
    </row>
    <row r="386" spans="1:10" s="5" customFormat="1" ht="15.75">
      <c r="A386" s="33"/>
      <c r="B386" s="71"/>
      <c r="C386" s="32"/>
      <c r="D386" s="29"/>
      <c r="E386" s="67"/>
      <c r="F386" s="61"/>
      <c r="G386" s="38"/>
      <c r="H386" s="67"/>
      <c r="I386" s="67"/>
      <c r="J386" s="65"/>
    </row>
    <row r="387" spans="1:10" s="7" customFormat="1" ht="15.75">
      <c r="A387" s="32"/>
      <c r="B387" s="31">
        <v>85202</v>
      </c>
      <c r="C387" s="32" t="s">
        <v>56</v>
      </c>
      <c r="D387" s="29" t="s">
        <v>188</v>
      </c>
      <c r="E387" s="67"/>
      <c r="F387" s="61"/>
      <c r="G387" s="38"/>
      <c r="H387" s="67">
        <f>H388</f>
        <v>48000</v>
      </c>
      <c r="I387" s="68">
        <f>I388</f>
        <v>25601.13</v>
      </c>
      <c r="J387" s="65">
        <f>I387/H387*100</f>
        <v>53.335687500000006</v>
      </c>
    </row>
    <row r="388" spans="1:10" s="7" customFormat="1" ht="15.75">
      <c r="A388" s="32"/>
      <c r="B388" s="31"/>
      <c r="C388" s="32">
        <v>4330</v>
      </c>
      <c r="D388" s="29" t="s">
        <v>189</v>
      </c>
      <c r="E388" s="67"/>
      <c r="F388" s="61"/>
      <c r="G388" s="38"/>
      <c r="H388" s="67">
        <v>48000</v>
      </c>
      <c r="I388" s="68">
        <v>25601.13</v>
      </c>
      <c r="J388" s="65">
        <f>I388/H388*100</f>
        <v>53.335687500000006</v>
      </c>
    </row>
    <row r="389" spans="1:10" s="7" customFormat="1" ht="15.75">
      <c r="A389" s="32"/>
      <c r="B389" s="31"/>
      <c r="C389" s="32"/>
      <c r="D389" s="29" t="s">
        <v>190</v>
      </c>
      <c r="E389" s="67"/>
      <c r="F389" s="61"/>
      <c r="G389" s="38"/>
      <c r="H389" s="67"/>
      <c r="I389" s="67"/>
      <c r="J389" s="65"/>
    </row>
    <row r="390" spans="1:10" s="7" customFormat="1" ht="15.75">
      <c r="A390" s="32"/>
      <c r="B390" s="31"/>
      <c r="C390" s="32"/>
      <c r="D390" s="29"/>
      <c r="E390" s="67"/>
      <c r="F390" s="61"/>
      <c r="G390" s="38"/>
      <c r="H390" s="67"/>
      <c r="I390" s="67"/>
      <c r="J390" s="65"/>
    </row>
    <row r="391" spans="1:10" ht="15">
      <c r="A391" s="32"/>
      <c r="B391" s="31">
        <v>85212</v>
      </c>
      <c r="C391" s="32" t="s">
        <v>56</v>
      </c>
      <c r="D391" s="29" t="s">
        <v>270</v>
      </c>
      <c r="E391" s="67">
        <f>E395+E396</f>
        <v>1982763</v>
      </c>
      <c r="F391" s="68">
        <f>F395+F396</f>
        <v>1046068.49</v>
      </c>
      <c r="G391" s="56">
        <f>F391/E391*100</f>
        <v>52.758120360325464</v>
      </c>
      <c r="H391" s="67">
        <f>H399+H400+H401+H402+H403+H404+H405+H406+H407</f>
        <v>1979763</v>
      </c>
      <c r="I391" s="68">
        <f>I399+I400+I401+I402+I403+I404+I405+I406+I407</f>
        <v>961294.83</v>
      </c>
      <c r="J391" s="65">
        <f>I391/H391*100</f>
        <v>48.556055952151844</v>
      </c>
    </row>
    <row r="392" spans="1:10" ht="15.75">
      <c r="A392" s="32"/>
      <c r="B392" s="31"/>
      <c r="C392" s="32"/>
      <c r="D392" s="29" t="s">
        <v>271</v>
      </c>
      <c r="E392" s="61"/>
      <c r="F392" s="61"/>
      <c r="G392" s="56"/>
      <c r="H392" s="61"/>
      <c r="I392" s="61"/>
      <c r="J392" s="39"/>
    </row>
    <row r="393" spans="1:10" ht="15.75">
      <c r="A393" s="40"/>
      <c r="B393" s="41"/>
      <c r="C393" s="40"/>
      <c r="D393" s="25" t="s">
        <v>272</v>
      </c>
      <c r="E393" s="42"/>
      <c r="F393" s="42"/>
      <c r="G393" s="56"/>
      <c r="H393" s="42"/>
      <c r="I393" s="42"/>
      <c r="J393" s="77"/>
    </row>
    <row r="394" spans="1:10" ht="15.75">
      <c r="A394" s="40"/>
      <c r="B394" s="41"/>
      <c r="C394" s="40"/>
      <c r="D394" s="25" t="s">
        <v>273</v>
      </c>
      <c r="E394" s="42"/>
      <c r="F394" s="42"/>
      <c r="G394" s="56"/>
      <c r="H394" s="42"/>
      <c r="I394" s="42"/>
      <c r="J394" s="77"/>
    </row>
    <row r="395" spans="1:10" ht="15.75">
      <c r="A395" s="40"/>
      <c r="B395" s="41"/>
      <c r="C395" s="40">
        <v>2010</v>
      </c>
      <c r="D395" s="25" t="s">
        <v>169</v>
      </c>
      <c r="E395" s="45">
        <v>1979763</v>
      </c>
      <c r="F395" s="43">
        <v>1044492</v>
      </c>
      <c r="G395" s="56">
        <f>F395/E395*100</f>
        <v>52.75843623706474</v>
      </c>
      <c r="H395" s="42"/>
      <c r="I395" s="42"/>
      <c r="J395" s="77"/>
    </row>
    <row r="396" spans="1:10" ht="15.75">
      <c r="A396" s="32"/>
      <c r="B396" s="32"/>
      <c r="C396" s="48">
        <v>2360</v>
      </c>
      <c r="D396" s="12" t="s">
        <v>257</v>
      </c>
      <c r="E396" s="69">
        <v>3000</v>
      </c>
      <c r="F396" s="50">
        <v>1576.49</v>
      </c>
      <c r="G396" s="56">
        <f>F396/E396*100</f>
        <v>52.549666666666674</v>
      </c>
      <c r="H396" s="49"/>
      <c r="I396" s="49"/>
      <c r="J396" s="77"/>
    </row>
    <row r="397" spans="1:10" ht="15.75">
      <c r="A397" s="32"/>
      <c r="B397" s="32"/>
      <c r="C397" s="32"/>
      <c r="D397" s="29" t="s">
        <v>255</v>
      </c>
      <c r="E397" s="67"/>
      <c r="F397" s="67"/>
      <c r="G397" s="65"/>
      <c r="H397" s="61"/>
      <c r="I397" s="61"/>
      <c r="J397" s="39"/>
    </row>
    <row r="398" spans="1:10" ht="15.75">
      <c r="A398" s="32"/>
      <c r="B398" s="32"/>
      <c r="C398" s="32"/>
      <c r="D398" s="29" t="s">
        <v>256</v>
      </c>
      <c r="E398" s="67"/>
      <c r="F398" s="67"/>
      <c r="G398" s="65"/>
      <c r="H398" s="61"/>
      <c r="I398" s="61"/>
      <c r="J398" s="39"/>
    </row>
    <row r="399" spans="1:10" ht="15">
      <c r="A399" s="30"/>
      <c r="B399" s="62"/>
      <c r="C399" s="30">
        <v>3110</v>
      </c>
      <c r="D399" s="28" t="s">
        <v>74</v>
      </c>
      <c r="E399" s="58"/>
      <c r="F399" s="58"/>
      <c r="G399" s="56"/>
      <c r="H399" s="63">
        <v>1893763</v>
      </c>
      <c r="I399" s="64">
        <v>934178.2</v>
      </c>
      <c r="J399" s="56">
        <f aca="true" t="shared" si="9" ref="J399:J405">I399/H399*100</f>
        <v>49.32920328467712</v>
      </c>
    </row>
    <row r="400" spans="1:10" ht="15">
      <c r="A400" s="32"/>
      <c r="B400" s="31"/>
      <c r="C400" s="32">
        <v>4010</v>
      </c>
      <c r="D400" s="29" t="s">
        <v>67</v>
      </c>
      <c r="E400" s="61"/>
      <c r="F400" s="61"/>
      <c r="G400" s="65"/>
      <c r="H400" s="67">
        <v>40800</v>
      </c>
      <c r="I400" s="68">
        <v>15330</v>
      </c>
      <c r="J400" s="65">
        <f t="shared" si="9"/>
        <v>37.5735294117647</v>
      </c>
    </row>
    <row r="401" spans="1:10" ht="15">
      <c r="A401" s="32"/>
      <c r="B401" s="31"/>
      <c r="C401" s="32">
        <v>4040</v>
      </c>
      <c r="D401" s="29" t="s">
        <v>39</v>
      </c>
      <c r="E401" s="61"/>
      <c r="F401" s="61"/>
      <c r="G401" s="65"/>
      <c r="H401" s="67">
        <v>3000</v>
      </c>
      <c r="I401" s="68">
        <v>3000</v>
      </c>
      <c r="J401" s="75">
        <f t="shared" si="9"/>
        <v>100</v>
      </c>
    </row>
    <row r="402" spans="1:10" ht="15">
      <c r="A402" s="32"/>
      <c r="B402" s="32"/>
      <c r="C402" s="32">
        <v>4110</v>
      </c>
      <c r="D402" s="29" t="s">
        <v>40</v>
      </c>
      <c r="E402" s="61"/>
      <c r="F402" s="61"/>
      <c r="G402" s="65"/>
      <c r="H402" s="67">
        <v>33970</v>
      </c>
      <c r="I402" s="68">
        <v>3523.9</v>
      </c>
      <c r="J402" s="65">
        <f t="shared" si="9"/>
        <v>10.373564910214895</v>
      </c>
    </row>
    <row r="403" spans="1:10" ht="15">
      <c r="A403" s="32"/>
      <c r="B403" s="32"/>
      <c r="C403" s="32">
        <v>4120</v>
      </c>
      <c r="D403" s="29" t="s">
        <v>35</v>
      </c>
      <c r="E403" s="61"/>
      <c r="F403" s="61"/>
      <c r="G403" s="65"/>
      <c r="H403" s="61">
        <v>1070</v>
      </c>
      <c r="I403" s="68">
        <v>516.48</v>
      </c>
      <c r="J403" s="65">
        <f t="shared" si="9"/>
        <v>48.269158878504676</v>
      </c>
    </row>
    <row r="404" spans="1:10" ht="15">
      <c r="A404" s="32"/>
      <c r="B404" s="31"/>
      <c r="C404" s="32">
        <v>4210</v>
      </c>
      <c r="D404" s="29" t="s">
        <v>16</v>
      </c>
      <c r="E404" s="61"/>
      <c r="F404" s="61"/>
      <c r="G404" s="56"/>
      <c r="H404" s="67">
        <v>733</v>
      </c>
      <c r="I404" s="64">
        <v>190</v>
      </c>
      <c r="J404" s="65">
        <f t="shared" si="9"/>
        <v>25.92087312414734</v>
      </c>
    </row>
    <row r="405" spans="1:10" ht="15">
      <c r="A405" s="32"/>
      <c r="B405" s="31"/>
      <c r="C405" s="32">
        <v>4300</v>
      </c>
      <c r="D405" s="29" t="s">
        <v>12</v>
      </c>
      <c r="E405" s="61"/>
      <c r="F405" s="61"/>
      <c r="G405" s="56"/>
      <c r="H405" s="67">
        <v>4300</v>
      </c>
      <c r="I405" s="64">
        <v>2430.15</v>
      </c>
      <c r="J405" s="65">
        <f t="shared" si="9"/>
        <v>56.515116279069765</v>
      </c>
    </row>
    <row r="406" spans="1:10" ht="15">
      <c r="A406" s="32"/>
      <c r="B406" s="31"/>
      <c r="C406" s="32">
        <v>4440</v>
      </c>
      <c r="D406" s="29" t="s">
        <v>42</v>
      </c>
      <c r="E406" s="61"/>
      <c r="F406" s="61"/>
      <c r="G406" s="56"/>
      <c r="H406" s="67">
        <v>900</v>
      </c>
      <c r="I406" s="64">
        <v>900</v>
      </c>
      <c r="J406" s="90">
        <f>I406/H406*100</f>
        <v>100</v>
      </c>
    </row>
    <row r="407" spans="1:10" ht="15.75">
      <c r="A407" s="48"/>
      <c r="B407" s="48"/>
      <c r="C407" s="48">
        <v>4750</v>
      </c>
      <c r="D407" s="12" t="s">
        <v>287</v>
      </c>
      <c r="E407" s="49"/>
      <c r="F407" s="49"/>
      <c r="G407" s="85"/>
      <c r="H407" s="69">
        <v>1227</v>
      </c>
      <c r="I407" s="50">
        <v>1226.1</v>
      </c>
      <c r="J407" s="46">
        <f>I407/H407*100</f>
        <v>99.92665036674816</v>
      </c>
    </row>
    <row r="408" spans="1:10" ht="15.75">
      <c r="A408" s="53"/>
      <c r="B408" s="53"/>
      <c r="C408" s="53"/>
      <c r="D408" s="22" t="s">
        <v>288</v>
      </c>
      <c r="E408" s="54"/>
      <c r="F408" s="54"/>
      <c r="G408" s="86"/>
      <c r="H408" s="55"/>
      <c r="I408" s="87"/>
      <c r="J408" s="56"/>
    </row>
    <row r="409" spans="1:10" ht="15">
      <c r="A409" s="32"/>
      <c r="B409" s="31"/>
      <c r="C409" s="32"/>
      <c r="D409" s="29"/>
      <c r="E409" s="61"/>
      <c r="F409" s="61"/>
      <c r="G409" s="56"/>
      <c r="H409" s="67"/>
      <c r="I409" s="67"/>
      <c r="J409" s="65"/>
    </row>
    <row r="410" spans="1:10" ht="15">
      <c r="A410" s="32"/>
      <c r="B410" s="31">
        <v>85213</v>
      </c>
      <c r="C410" s="32" t="s">
        <v>56</v>
      </c>
      <c r="D410" s="29" t="s">
        <v>141</v>
      </c>
      <c r="E410" s="67">
        <f>E414</f>
        <v>25671</v>
      </c>
      <c r="F410" s="68">
        <f>F414</f>
        <v>12250</v>
      </c>
      <c r="G410" s="56">
        <f>F410/E410*100</f>
        <v>47.71921623621986</v>
      </c>
      <c r="H410" s="67">
        <f>H415</f>
        <v>25671</v>
      </c>
      <c r="I410" s="68">
        <f>I415</f>
        <v>11552.91</v>
      </c>
      <c r="J410" s="65">
        <f>I410/H410*100</f>
        <v>45.003739628374426</v>
      </c>
    </row>
    <row r="411" spans="1:10" ht="15.75">
      <c r="A411" s="32"/>
      <c r="B411" s="32"/>
      <c r="C411" s="32"/>
      <c r="D411" s="29" t="s">
        <v>217</v>
      </c>
      <c r="E411" s="61"/>
      <c r="F411" s="61"/>
      <c r="G411" s="65"/>
      <c r="H411" s="61"/>
      <c r="I411" s="61"/>
      <c r="J411" s="39"/>
    </row>
    <row r="412" spans="1:10" ht="15.75">
      <c r="A412" s="32"/>
      <c r="B412" s="32"/>
      <c r="C412" s="32"/>
      <c r="D412" s="29" t="s">
        <v>219</v>
      </c>
      <c r="E412" s="61"/>
      <c r="F412" s="61"/>
      <c r="G412" s="65"/>
      <c r="H412" s="61"/>
      <c r="I412" s="61"/>
      <c r="J412" s="39"/>
    </row>
    <row r="413" spans="1:10" ht="15.75">
      <c r="A413" s="32"/>
      <c r="B413" s="31"/>
      <c r="C413" s="32"/>
      <c r="D413" s="29" t="s">
        <v>218</v>
      </c>
      <c r="E413" s="61"/>
      <c r="F413" s="61"/>
      <c r="G413" s="56"/>
      <c r="H413" s="61"/>
      <c r="I413" s="61"/>
      <c r="J413" s="39"/>
    </row>
    <row r="414" spans="1:10" ht="15.75">
      <c r="A414" s="32"/>
      <c r="B414" s="31"/>
      <c r="C414" s="32">
        <v>2010</v>
      </c>
      <c r="D414" s="29" t="s">
        <v>147</v>
      </c>
      <c r="E414" s="67">
        <v>25671</v>
      </c>
      <c r="F414" s="68">
        <v>12250</v>
      </c>
      <c r="G414" s="56">
        <f>F414/E414*100</f>
        <v>47.71921623621986</v>
      </c>
      <c r="H414" s="61"/>
      <c r="I414" s="61"/>
      <c r="J414" s="39"/>
    </row>
    <row r="415" spans="1:10" ht="15.75">
      <c r="A415" s="32"/>
      <c r="B415" s="31"/>
      <c r="C415" s="32">
        <v>4130</v>
      </c>
      <c r="D415" s="29" t="s">
        <v>141</v>
      </c>
      <c r="E415" s="67"/>
      <c r="F415" s="61"/>
      <c r="G415" s="38"/>
      <c r="H415" s="67">
        <v>25671</v>
      </c>
      <c r="I415" s="68">
        <v>11552.91</v>
      </c>
      <c r="J415" s="65">
        <f>I415/H415*100</f>
        <v>45.003739628374426</v>
      </c>
    </row>
    <row r="416" spans="1:10" ht="15.75">
      <c r="A416" s="32"/>
      <c r="B416" s="31"/>
      <c r="C416" s="32"/>
      <c r="D416" s="29"/>
      <c r="E416" s="67"/>
      <c r="F416" s="61"/>
      <c r="G416" s="38"/>
      <c r="H416" s="67"/>
      <c r="I416" s="67"/>
      <c r="J416" s="65"/>
    </row>
    <row r="417" spans="1:10" ht="15">
      <c r="A417" s="32"/>
      <c r="B417" s="31">
        <v>85214</v>
      </c>
      <c r="C417" s="32" t="s">
        <v>56</v>
      </c>
      <c r="D417" s="29" t="s">
        <v>220</v>
      </c>
      <c r="E417" s="67">
        <f>E419+E420</f>
        <v>398608</v>
      </c>
      <c r="F417" s="68">
        <f>F419+F420</f>
        <v>266101</v>
      </c>
      <c r="G417" s="56">
        <f>F417/E417*100</f>
        <v>66.7575663308313</v>
      </c>
      <c r="H417" s="67">
        <f>H421</f>
        <v>568608</v>
      </c>
      <c r="I417" s="68">
        <f>I421</f>
        <v>325364.89</v>
      </c>
      <c r="J417" s="65">
        <f>I417/H417*100</f>
        <v>57.221300087230574</v>
      </c>
    </row>
    <row r="418" spans="1:10" ht="15">
      <c r="A418" s="32"/>
      <c r="B418" s="31"/>
      <c r="C418" s="32"/>
      <c r="D418" s="29" t="s">
        <v>221</v>
      </c>
      <c r="E418" s="67"/>
      <c r="F418" s="67"/>
      <c r="G418" s="56"/>
      <c r="H418" s="67"/>
      <c r="I418" s="67"/>
      <c r="J418" s="65"/>
    </row>
    <row r="419" spans="1:10" ht="15.75">
      <c r="A419" s="32"/>
      <c r="B419" s="31"/>
      <c r="C419" s="32">
        <v>2010</v>
      </c>
      <c r="D419" s="29" t="s">
        <v>148</v>
      </c>
      <c r="E419" s="67">
        <v>243523</v>
      </c>
      <c r="F419" s="68">
        <v>144896</v>
      </c>
      <c r="G419" s="56">
        <f>F419/E419*100</f>
        <v>59.4999240318163</v>
      </c>
      <c r="H419" s="61"/>
      <c r="I419" s="61"/>
      <c r="J419" s="39"/>
    </row>
    <row r="420" spans="1:10" ht="15.75">
      <c r="A420" s="32"/>
      <c r="B420" s="31"/>
      <c r="C420" s="32">
        <v>2030</v>
      </c>
      <c r="D420" s="29" t="s">
        <v>139</v>
      </c>
      <c r="E420" s="67">
        <v>155085</v>
      </c>
      <c r="F420" s="68">
        <v>121205</v>
      </c>
      <c r="G420" s="56">
        <f>F420/E420*100</f>
        <v>78.15391559467389</v>
      </c>
      <c r="H420" s="61"/>
      <c r="I420" s="61"/>
      <c r="J420" s="39"/>
    </row>
    <row r="421" spans="1:10" ht="15">
      <c r="A421" s="32"/>
      <c r="B421" s="31"/>
      <c r="C421" s="32">
        <v>3110</v>
      </c>
      <c r="D421" s="29" t="s">
        <v>74</v>
      </c>
      <c r="E421" s="67"/>
      <c r="F421" s="61"/>
      <c r="G421" s="56"/>
      <c r="H421" s="67">
        <v>568608</v>
      </c>
      <c r="I421" s="68">
        <v>325364.89</v>
      </c>
      <c r="J421" s="65">
        <f>I421/H421*100</f>
        <v>57.221300087230574</v>
      </c>
    </row>
    <row r="422" spans="1:10" ht="15">
      <c r="A422" s="32"/>
      <c r="B422" s="31"/>
      <c r="C422" s="32"/>
      <c r="D422" s="29"/>
      <c r="E422" s="67"/>
      <c r="F422" s="61"/>
      <c r="G422" s="56"/>
      <c r="H422" s="67"/>
      <c r="I422" s="67"/>
      <c r="J422" s="65"/>
    </row>
    <row r="423" spans="1:10" ht="15">
      <c r="A423" s="32"/>
      <c r="B423" s="31">
        <v>85215</v>
      </c>
      <c r="C423" s="32" t="s">
        <v>56</v>
      </c>
      <c r="D423" s="29" t="s">
        <v>136</v>
      </c>
      <c r="E423" s="61"/>
      <c r="F423" s="61"/>
      <c r="G423" s="56"/>
      <c r="H423" s="67">
        <f>H424</f>
        <v>115000</v>
      </c>
      <c r="I423" s="68">
        <f>I424</f>
        <v>47915.23</v>
      </c>
      <c r="J423" s="65">
        <f>I423/H423*100</f>
        <v>41.66541739130435</v>
      </c>
    </row>
    <row r="424" spans="1:10" ht="15">
      <c r="A424" s="32"/>
      <c r="B424" s="31"/>
      <c r="C424" s="32">
        <v>3110</v>
      </c>
      <c r="D424" s="29" t="s">
        <v>74</v>
      </c>
      <c r="E424" s="61"/>
      <c r="F424" s="61"/>
      <c r="G424" s="56"/>
      <c r="H424" s="67">
        <v>115000</v>
      </c>
      <c r="I424" s="68">
        <v>47915.23</v>
      </c>
      <c r="J424" s="65">
        <f>I424/H424*100</f>
        <v>41.66541739130435</v>
      </c>
    </row>
    <row r="425" spans="1:10" ht="15">
      <c r="A425" s="32"/>
      <c r="B425" s="31"/>
      <c r="C425" s="32"/>
      <c r="D425" s="29"/>
      <c r="E425" s="61"/>
      <c r="F425" s="61"/>
      <c r="G425" s="56"/>
      <c r="H425" s="67"/>
      <c r="I425" s="67"/>
      <c r="J425" s="65"/>
    </row>
    <row r="426" spans="1:10" ht="15">
      <c r="A426" s="32"/>
      <c r="B426" s="31">
        <v>85219</v>
      </c>
      <c r="C426" s="32" t="s">
        <v>56</v>
      </c>
      <c r="D426" s="29" t="s">
        <v>75</v>
      </c>
      <c r="E426" s="67">
        <f>E427</f>
        <v>134979</v>
      </c>
      <c r="F426" s="68">
        <f>F427</f>
        <v>75140</v>
      </c>
      <c r="G426" s="56">
        <f>F426/E426*100</f>
        <v>55.66791871328133</v>
      </c>
      <c r="H426" s="67">
        <f>H428+H429+H430+H431+H432+H433+H434+H435+H436+H437+H438+H440+H441+H442+H443+H444+H446</f>
        <v>338796</v>
      </c>
      <c r="I426" s="68">
        <f>I428+I429+I430+I431+I432+I433+I434+I435+I436+I437+I438+I440+I441+I442+I443+I444+I446</f>
        <v>181189.11</v>
      </c>
      <c r="J426" s="65">
        <f>I426/H426*100</f>
        <v>53.48029787836928</v>
      </c>
    </row>
    <row r="427" spans="1:10" ht="15.75">
      <c r="A427" s="32"/>
      <c r="B427" s="31"/>
      <c r="C427" s="32">
        <v>2030</v>
      </c>
      <c r="D427" s="29" t="s">
        <v>139</v>
      </c>
      <c r="E427" s="67">
        <v>134979</v>
      </c>
      <c r="F427" s="68">
        <v>75140</v>
      </c>
      <c r="G427" s="56">
        <f>F427/E427*100</f>
        <v>55.66791871328133</v>
      </c>
      <c r="H427" s="61"/>
      <c r="I427" s="61"/>
      <c r="J427" s="39"/>
    </row>
    <row r="428" spans="1:10" ht="15.75">
      <c r="A428" s="32"/>
      <c r="B428" s="31"/>
      <c r="C428" s="32">
        <v>4010</v>
      </c>
      <c r="D428" s="29" t="s">
        <v>67</v>
      </c>
      <c r="E428" s="67"/>
      <c r="F428" s="61"/>
      <c r="G428" s="38"/>
      <c r="H428" s="67">
        <v>224282</v>
      </c>
      <c r="I428" s="68">
        <v>104550.53</v>
      </c>
      <c r="J428" s="65">
        <f aca="true" t="shared" si="10" ref="J428:J446">I428/H428*100</f>
        <v>46.61565796631027</v>
      </c>
    </row>
    <row r="429" spans="1:10" ht="15.75">
      <c r="A429" s="32"/>
      <c r="B429" s="31"/>
      <c r="C429" s="32">
        <v>4040</v>
      </c>
      <c r="D429" s="29" t="s">
        <v>39</v>
      </c>
      <c r="E429" s="67"/>
      <c r="F429" s="61"/>
      <c r="G429" s="38"/>
      <c r="H429" s="67">
        <v>16013</v>
      </c>
      <c r="I429" s="68">
        <v>16013</v>
      </c>
      <c r="J429" s="65">
        <f t="shared" si="10"/>
        <v>100</v>
      </c>
    </row>
    <row r="430" spans="1:10" ht="15.75">
      <c r="A430" s="32"/>
      <c r="B430" s="31"/>
      <c r="C430" s="32">
        <v>4110</v>
      </c>
      <c r="D430" s="29" t="s">
        <v>40</v>
      </c>
      <c r="E430" s="67"/>
      <c r="F430" s="61"/>
      <c r="G430" s="38"/>
      <c r="H430" s="67">
        <v>36300</v>
      </c>
      <c r="I430" s="68">
        <v>17523.56</v>
      </c>
      <c r="J430" s="65">
        <f t="shared" si="10"/>
        <v>48.2742699724518</v>
      </c>
    </row>
    <row r="431" spans="1:10" ht="15.75">
      <c r="A431" s="32"/>
      <c r="B431" s="32"/>
      <c r="C431" s="32">
        <v>4120</v>
      </c>
      <c r="D431" s="29" t="s">
        <v>35</v>
      </c>
      <c r="E431" s="67"/>
      <c r="F431" s="61"/>
      <c r="G431" s="39"/>
      <c r="H431" s="67">
        <v>5700</v>
      </c>
      <c r="I431" s="68">
        <v>2699.16</v>
      </c>
      <c r="J431" s="65">
        <f t="shared" si="10"/>
        <v>47.35368421052632</v>
      </c>
    </row>
    <row r="432" spans="1:10" ht="15.75">
      <c r="A432" s="32"/>
      <c r="B432" s="32"/>
      <c r="C432" s="32">
        <v>4170</v>
      </c>
      <c r="D432" s="29" t="s">
        <v>183</v>
      </c>
      <c r="E432" s="67"/>
      <c r="F432" s="61"/>
      <c r="G432" s="39"/>
      <c r="H432" s="67">
        <v>500</v>
      </c>
      <c r="I432" s="68">
        <v>0</v>
      </c>
      <c r="J432" s="65">
        <f t="shared" si="10"/>
        <v>0</v>
      </c>
    </row>
    <row r="433" spans="1:10" ht="15.75">
      <c r="A433" s="32"/>
      <c r="B433" s="31"/>
      <c r="C433" s="32">
        <v>4210</v>
      </c>
      <c r="D433" s="29" t="s">
        <v>16</v>
      </c>
      <c r="E433" s="67"/>
      <c r="F433" s="61"/>
      <c r="G433" s="38"/>
      <c r="H433" s="67">
        <v>19466</v>
      </c>
      <c r="I433" s="68">
        <v>12508.15</v>
      </c>
      <c r="J433" s="65">
        <f t="shared" si="10"/>
        <v>64.25639576697833</v>
      </c>
    </row>
    <row r="434" spans="1:10" ht="15.75">
      <c r="A434" s="32"/>
      <c r="B434" s="32"/>
      <c r="C434" s="32">
        <v>4260</v>
      </c>
      <c r="D434" s="29" t="s">
        <v>26</v>
      </c>
      <c r="E434" s="67"/>
      <c r="F434" s="61"/>
      <c r="G434" s="39"/>
      <c r="H434" s="67">
        <v>1800</v>
      </c>
      <c r="I434" s="68">
        <v>1116</v>
      </c>
      <c r="J434" s="65">
        <f t="shared" si="10"/>
        <v>62</v>
      </c>
    </row>
    <row r="435" spans="1:10" ht="15.75">
      <c r="A435" s="32"/>
      <c r="B435" s="32"/>
      <c r="C435" s="32">
        <v>4270</v>
      </c>
      <c r="D435" s="29" t="s">
        <v>90</v>
      </c>
      <c r="E435" s="67"/>
      <c r="F435" s="61"/>
      <c r="G435" s="39"/>
      <c r="H435" s="67">
        <v>10000</v>
      </c>
      <c r="I435" s="68">
        <v>10000</v>
      </c>
      <c r="J435" s="65">
        <f t="shared" si="10"/>
        <v>100</v>
      </c>
    </row>
    <row r="436" spans="1:10" ht="15.75">
      <c r="A436" s="32"/>
      <c r="B436" s="32"/>
      <c r="C436" s="32">
        <v>4300</v>
      </c>
      <c r="D436" s="29" t="s">
        <v>12</v>
      </c>
      <c r="E436" s="67"/>
      <c r="F436" s="61"/>
      <c r="G436" s="39"/>
      <c r="H436" s="67">
        <v>9800</v>
      </c>
      <c r="I436" s="68">
        <v>8021.05</v>
      </c>
      <c r="J436" s="65">
        <f t="shared" si="10"/>
        <v>81.84744897959185</v>
      </c>
    </row>
    <row r="437" spans="1:10" ht="15.75">
      <c r="A437" s="32"/>
      <c r="B437" s="31"/>
      <c r="C437" s="32">
        <v>4350</v>
      </c>
      <c r="D437" s="29" t="s">
        <v>289</v>
      </c>
      <c r="E437" s="67"/>
      <c r="F437" s="61"/>
      <c r="G437" s="39"/>
      <c r="H437" s="67">
        <v>913</v>
      </c>
      <c r="I437" s="68">
        <v>456.06</v>
      </c>
      <c r="J437" s="65">
        <f t="shared" si="10"/>
        <v>49.95180722891566</v>
      </c>
    </row>
    <row r="438" spans="1:10" ht="15.75">
      <c r="A438" s="48"/>
      <c r="B438" s="48"/>
      <c r="C438" s="48">
        <v>4370</v>
      </c>
      <c r="D438" s="12" t="s">
        <v>280</v>
      </c>
      <c r="E438" s="49"/>
      <c r="F438" s="49"/>
      <c r="G438" s="85"/>
      <c r="H438" s="69">
        <v>3500</v>
      </c>
      <c r="I438" s="50">
        <v>1764.06</v>
      </c>
      <c r="J438" s="46">
        <f t="shared" si="10"/>
        <v>50.401714285714284</v>
      </c>
    </row>
    <row r="439" spans="1:10" ht="15.75">
      <c r="A439" s="53"/>
      <c r="B439" s="53"/>
      <c r="C439" s="53"/>
      <c r="D439" s="22" t="s">
        <v>282</v>
      </c>
      <c r="E439" s="54"/>
      <c r="F439" s="54"/>
      <c r="G439" s="86"/>
      <c r="H439" s="55"/>
      <c r="I439" s="87"/>
      <c r="J439" s="56"/>
    </row>
    <row r="440" spans="1:10" ht="15.75">
      <c r="A440" s="32"/>
      <c r="B440" s="31"/>
      <c r="C440" s="32">
        <v>4410</v>
      </c>
      <c r="D440" s="29" t="s">
        <v>41</v>
      </c>
      <c r="E440" s="67"/>
      <c r="F440" s="61"/>
      <c r="G440" s="39"/>
      <c r="H440" s="67">
        <v>500</v>
      </c>
      <c r="I440" s="68">
        <v>154.4</v>
      </c>
      <c r="J440" s="65">
        <f t="shared" si="10"/>
        <v>30.880000000000003</v>
      </c>
    </row>
    <row r="441" spans="1:10" ht="15.75">
      <c r="A441" s="32"/>
      <c r="B441" s="31"/>
      <c r="C441" s="32">
        <v>4430</v>
      </c>
      <c r="D441" s="29" t="s">
        <v>27</v>
      </c>
      <c r="E441" s="67"/>
      <c r="F441" s="61"/>
      <c r="G441" s="38"/>
      <c r="H441" s="67">
        <v>1700</v>
      </c>
      <c r="I441" s="68">
        <v>774</v>
      </c>
      <c r="J441" s="65">
        <f t="shared" si="10"/>
        <v>45.529411764705884</v>
      </c>
    </row>
    <row r="442" spans="1:10" ht="15.75">
      <c r="A442" s="32"/>
      <c r="B442" s="31"/>
      <c r="C442" s="32">
        <v>4440</v>
      </c>
      <c r="D442" s="29" t="s">
        <v>149</v>
      </c>
      <c r="E442" s="61"/>
      <c r="F442" s="61"/>
      <c r="G442" s="38"/>
      <c r="H442" s="67">
        <v>5625</v>
      </c>
      <c r="I442" s="68">
        <v>4625</v>
      </c>
      <c r="J442" s="65">
        <f t="shared" si="10"/>
        <v>82.22222222222221</v>
      </c>
    </row>
    <row r="443" spans="1:10" ht="15.75">
      <c r="A443" s="32"/>
      <c r="B443" s="31"/>
      <c r="C443" s="32">
        <v>4520</v>
      </c>
      <c r="D443" s="29" t="s">
        <v>290</v>
      </c>
      <c r="E443" s="61"/>
      <c r="F443" s="61"/>
      <c r="G443" s="38"/>
      <c r="H443" s="67">
        <v>147</v>
      </c>
      <c r="I443" s="68">
        <v>146.5</v>
      </c>
      <c r="J443" s="46">
        <f t="shared" si="10"/>
        <v>99.65986394557824</v>
      </c>
    </row>
    <row r="444" spans="1:10" ht="15.75">
      <c r="A444" s="32"/>
      <c r="B444" s="32"/>
      <c r="C444" s="32">
        <v>4700</v>
      </c>
      <c r="D444" s="29" t="s">
        <v>283</v>
      </c>
      <c r="E444" s="61"/>
      <c r="F444" s="61"/>
      <c r="G444" s="39"/>
      <c r="H444" s="67">
        <v>2000</v>
      </c>
      <c r="I444" s="68">
        <v>450</v>
      </c>
      <c r="J444" s="65">
        <f t="shared" si="10"/>
        <v>22.5</v>
      </c>
    </row>
    <row r="445" spans="1:10" ht="15.75">
      <c r="A445" s="32"/>
      <c r="B445" s="32"/>
      <c r="C445" s="32"/>
      <c r="D445" s="29" t="s">
        <v>284</v>
      </c>
      <c r="E445" s="61"/>
      <c r="F445" s="61"/>
      <c r="G445" s="39"/>
      <c r="H445" s="67"/>
      <c r="I445" s="68"/>
      <c r="J445" s="65"/>
    </row>
    <row r="446" spans="1:10" ht="15.75">
      <c r="A446" s="48"/>
      <c r="B446" s="48"/>
      <c r="C446" s="48">
        <v>4740</v>
      </c>
      <c r="D446" s="12" t="s">
        <v>285</v>
      </c>
      <c r="E446" s="49"/>
      <c r="F446" s="49"/>
      <c r="G446" s="85"/>
      <c r="H446" s="69">
        <v>550</v>
      </c>
      <c r="I446" s="50">
        <v>387.64</v>
      </c>
      <c r="J446" s="44">
        <f t="shared" si="10"/>
        <v>70.48</v>
      </c>
    </row>
    <row r="447" spans="1:10" ht="15.75">
      <c r="A447" s="53"/>
      <c r="B447" s="53"/>
      <c r="C447" s="53"/>
      <c r="D447" s="22" t="s">
        <v>286</v>
      </c>
      <c r="E447" s="54"/>
      <c r="F447" s="54"/>
      <c r="G447" s="86"/>
      <c r="H447" s="55"/>
      <c r="I447" s="87"/>
      <c r="J447" s="56"/>
    </row>
    <row r="448" spans="1:10" ht="15.75">
      <c r="A448" s="32"/>
      <c r="B448" s="31"/>
      <c r="C448" s="32"/>
      <c r="D448" s="29"/>
      <c r="E448" s="61"/>
      <c r="F448" s="61"/>
      <c r="G448" s="38"/>
      <c r="H448" s="67"/>
      <c r="I448" s="67"/>
      <c r="J448" s="65"/>
    </row>
    <row r="449" spans="1:10" ht="15">
      <c r="A449" s="32"/>
      <c r="B449" s="32">
        <v>85228</v>
      </c>
      <c r="C449" s="32" t="s">
        <v>56</v>
      </c>
      <c r="D449" s="29" t="s">
        <v>222</v>
      </c>
      <c r="E449" s="67">
        <f>E451+E452</f>
        <v>70690</v>
      </c>
      <c r="F449" s="68">
        <f>F451+F452</f>
        <v>28224</v>
      </c>
      <c r="G449" s="65">
        <f>F449/E449*100</f>
        <v>39.92643938322252</v>
      </c>
      <c r="H449" s="67">
        <f>H454+H455+H456+H457+H458+H459+H460+H461+H463+H464+H465</f>
        <v>101540</v>
      </c>
      <c r="I449" s="68">
        <f>I454+I455+I456+I457+I458+I459+I463+I464</f>
        <v>39845.44</v>
      </c>
      <c r="J449" s="65">
        <f>I449/H449*100</f>
        <v>39.24112664959622</v>
      </c>
    </row>
    <row r="450" spans="1:10" ht="15">
      <c r="A450" s="32"/>
      <c r="B450" s="32"/>
      <c r="C450" s="32"/>
      <c r="D450" s="29" t="s">
        <v>223</v>
      </c>
      <c r="E450" s="67"/>
      <c r="F450" s="67"/>
      <c r="G450" s="65"/>
      <c r="H450" s="67"/>
      <c r="I450" s="67"/>
      <c r="J450" s="65"/>
    </row>
    <row r="451" spans="1:10" ht="15">
      <c r="A451" s="32"/>
      <c r="B451" s="31"/>
      <c r="C451" s="32" t="s">
        <v>113</v>
      </c>
      <c r="D451" s="29" t="s">
        <v>29</v>
      </c>
      <c r="E451" s="67">
        <v>2000</v>
      </c>
      <c r="F451" s="68">
        <v>558</v>
      </c>
      <c r="G451" s="56">
        <f>F451/E451*100</f>
        <v>27.900000000000002</v>
      </c>
      <c r="H451" s="67"/>
      <c r="I451" s="61"/>
      <c r="J451" s="65"/>
    </row>
    <row r="452" spans="1:10" ht="15">
      <c r="A452" s="32"/>
      <c r="B452" s="31"/>
      <c r="C452" s="32">
        <v>2010</v>
      </c>
      <c r="D452" s="29" t="s">
        <v>224</v>
      </c>
      <c r="E452" s="67">
        <v>68690</v>
      </c>
      <c r="F452" s="68">
        <v>27666</v>
      </c>
      <c r="G452" s="56">
        <f>F452/E452*100</f>
        <v>40.27660503712331</v>
      </c>
      <c r="H452" s="61"/>
      <c r="I452" s="61"/>
      <c r="J452" s="65"/>
    </row>
    <row r="453" spans="1:10" ht="15">
      <c r="A453" s="32"/>
      <c r="B453" s="31"/>
      <c r="C453" s="32"/>
      <c r="D453" s="29" t="s">
        <v>225</v>
      </c>
      <c r="E453" s="67"/>
      <c r="F453" s="67"/>
      <c r="G453" s="56"/>
      <c r="H453" s="61"/>
      <c r="I453" s="61"/>
      <c r="J453" s="65"/>
    </row>
    <row r="454" spans="1:10" ht="15">
      <c r="A454" s="32"/>
      <c r="B454" s="31"/>
      <c r="C454" s="32">
        <v>4010</v>
      </c>
      <c r="D454" s="29" t="s">
        <v>67</v>
      </c>
      <c r="E454" s="67"/>
      <c r="F454" s="61"/>
      <c r="G454" s="56"/>
      <c r="H454" s="67">
        <v>39500</v>
      </c>
      <c r="I454" s="68">
        <v>16232.87</v>
      </c>
      <c r="J454" s="65">
        <f aca="true" t="shared" si="11" ref="J454:J460">I454/H454*100</f>
        <v>41.09587341772152</v>
      </c>
    </row>
    <row r="455" spans="1:10" ht="15">
      <c r="A455" s="32"/>
      <c r="B455" s="31"/>
      <c r="C455" s="32">
        <v>4040</v>
      </c>
      <c r="D455" s="29" t="s">
        <v>39</v>
      </c>
      <c r="E455" s="67"/>
      <c r="F455" s="61"/>
      <c r="G455" s="56"/>
      <c r="H455" s="67">
        <v>2880</v>
      </c>
      <c r="I455" s="68">
        <v>2880</v>
      </c>
      <c r="J455" s="65">
        <f t="shared" si="11"/>
        <v>100</v>
      </c>
    </row>
    <row r="456" spans="1:10" ht="15">
      <c r="A456" s="32"/>
      <c r="B456" s="31"/>
      <c r="C456" s="32">
        <v>4110</v>
      </c>
      <c r="D456" s="29" t="s">
        <v>40</v>
      </c>
      <c r="E456" s="67"/>
      <c r="F456" s="61"/>
      <c r="G456" s="56"/>
      <c r="H456" s="67">
        <v>10700</v>
      </c>
      <c r="I456" s="68">
        <v>4690.14</v>
      </c>
      <c r="J456" s="65">
        <f t="shared" si="11"/>
        <v>43.833084112149535</v>
      </c>
    </row>
    <row r="457" spans="1:10" ht="15">
      <c r="A457" s="32"/>
      <c r="B457" s="31"/>
      <c r="C457" s="32">
        <v>4120</v>
      </c>
      <c r="D457" s="29" t="s">
        <v>35</v>
      </c>
      <c r="E457" s="67"/>
      <c r="F457" s="61"/>
      <c r="G457" s="56"/>
      <c r="H457" s="67">
        <v>1040</v>
      </c>
      <c r="I457" s="68">
        <v>445.98</v>
      </c>
      <c r="J457" s="65">
        <f t="shared" si="11"/>
        <v>42.88269230769231</v>
      </c>
    </row>
    <row r="458" spans="1:10" ht="15">
      <c r="A458" s="32"/>
      <c r="B458" s="31"/>
      <c r="C458" s="32">
        <v>4170</v>
      </c>
      <c r="D458" s="29" t="s">
        <v>183</v>
      </c>
      <c r="E458" s="67"/>
      <c r="F458" s="61"/>
      <c r="G458" s="56"/>
      <c r="H458" s="67">
        <v>28800</v>
      </c>
      <c r="I458" s="68">
        <v>12700</v>
      </c>
      <c r="J458" s="65">
        <f t="shared" si="11"/>
        <v>44.09722222222222</v>
      </c>
    </row>
    <row r="459" spans="1:10" ht="15">
      <c r="A459" s="32"/>
      <c r="B459" s="31"/>
      <c r="C459" s="32">
        <v>4210</v>
      </c>
      <c r="D459" s="29" t="s">
        <v>16</v>
      </c>
      <c r="E459" s="67"/>
      <c r="F459" s="61"/>
      <c r="G459" s="56"/>
      <c r="H459" s="67">
        <v>15180</v>
      </c>
      <c r="I459" s="68">
        <v>1546.45</v>
      </c>
      <c r="J459" s="65">
        <f t="shared" si="11"/>
        <v>10.187417654808959</v>
      </c>
    </row>
    <row r="460" spans="1:10" ht="15">
      <c r="A460" s="32"/>
      <c r="B460" s="31"/>
      <c r="C460" s="53">
        <v>4300</v>
      </c>
      <c r="D460" s="22" t="s">
        <v>12</v>
      </c>
      <c r="E460" s="55"/>
      <c r="F460" s="54"/>
      <c r="G460" s="59"/>
      <c r="H460" s="55">
        <v>190</v>
      </c>
      <c r="I460" s="87">
        <v>0</v>
      </c>
      <c r="J460" s="65">
        <f t="shared" si="11"/>
        <v>0</v>
      </c>
    </row>
    <row r="461" spans="1:10" ht="15.75">
      <c r="A461" s="48"/>
      <c r="B461" s="48"/>
      <c r="C461" s="48">
        <v>4370</v>
      </c>
      <c r="D461" s="12" t="s">
        <v>280</v>
      </c>
      <c r="E461" s="49"/>
      <c r="F461" s="49"/>
      <c r="G461" s="85"/>
      <c r="H461" s="69">
        <v>1000</v>
      </c>
      <c r="I461" s="50">
        <v>0</v>
      </c>
      <c r="J461" s="46">
        <f>I461/H461*100</f>
        <v>0</v>
      </c>
    </row>
    <row r="462" spans="1:10" ht="15.75">
      <c r="A462" s="53"/>
      <c r="B462" s="53"/>
      <c r="C462" s="53"/>
      <c r="D462" s="22" t="s">
        <v>282</v>
      </c>
      <c r="E462" s="54"/>
      <c r="F462" s="54"/>
      <c r="G462" s="86"/>
      <c r="H462" s="55"/>
      <c r="I462" s="87"/>
      <c r="J462" s="56"/>
    </row>
    <row r="463" spans="1:10" ht="15.75">
      <c r="A463" s="32"/>
      <c r="B463" s="32"/>
      <c r="C463" s="53">
        <v>4410</v>
      </c>
      <c r="D463" s="22" t="s">
        <v>41</v>
      </c>
      <c r="E463" s="54"/>
      <c r="F463" s="54"/>
      <c r="G463" s="86"/>
      <c r="H463" s="55">
        <v>400</v>
      </c>
      <c r="I463" s="87">
        <v>0</v>
      </c>
      <c r="J463" s="65">
        <f>I463/H463*100</f>
        <v>0</v>
      </c>
    </row>
    <row r="464" spans="1:10" ht="15">
      <c r="A464" s="32"/>
      <c r="B464" s="32"/>
      <c r="C464" s="32">
        <v>4440</v>
      </c>
      <c r="D464" s="29" t="s">
        <v>42</v>
      </c>
      <c r="E464" s="67"/>
      <c r="F464" s="61"/>
      <c r="G464" s="65"/>
      <c r="H464" s="67">
        <v>1350</v>
      </c>
      <c r="I464" s="68">
        <v>1350</v>
      </c>
      <c r="J464" s="65">
        <f>I464/H464*100</f>
        <v>100</v>
      </c>
    </row>
    <row r="465" spans="1:10" ht="15.75">
      <c r="A465" s="40"/>
      <c r="B465" s="40"/>
      <c r="C465" s="40">
        <v>4700</v>
      </c>
      <c r="D465" s="25" t="s">
        <v>283</v>
      </c>
      <c r="E465" s="42"/>
      <c r="F465" s="42"/>
      <c r="G465" s="77"/>
      <c r="H465" s="45">
        <v>500</v>
      </c>
      <c r="I465" s="43">
        <v>0</v>
      </c>
      <c r="J465" s="46">
        <f>I465/H465*100</f>
        <v>0</v>
      </c>
    </row>
    <row r="466" spans="1:10" ht="15.75">
      <c r="A466" s="30"/>
      <c r="B466" s="30"/>
      <c r="C466" s="30"/>
      <c r="D466" s="28" t="s">
        <v>284</v>
      </c>
      <c r="E466" s="58"/>
      <c r="F466" s="58"/>
      <c r="G466" s="38"/>
      <c r="H466" s="63"/>
      <c r="I466" s="64"/>
      <c r="J466" s="56"/>
    </row>
    <row r="467" spans="1:10" ht="15">
      <c r="A467" s="32"/>
      <c r="B467" s="31"/>
      <c r="C467" s="32"/>
      <c r="D467" s="29"/>
      <c r="E467" s="67"/>
      <c r="F467" s="61"/>
      <c r="G467" s="56"/>
      <c r="H467" s="67"/>
      <c r="I467" s="68"/>
      <c r="J467" s="65"/>
    </row>
    <row r="468" spans="1:10" ht="15">
      <c r="A468" s="32"/>
      <c r="B468" s="31">
        <v>85295</v>
      </c>
      <c r="C468" s="32" t="s">
        <v>56</v>
      </c>
      <c r="D468" s="29" t="s">
        <v>30</v>
      </c>
      <c r="E468" s="67">
        <f>E469</f>
        <v>87973</v>
      </c>
      <c r="F468" s="65">
        <f>F469</f>
        <v>75157</v>
      </c>
      <c r="G468" s="56">
        <f>F468/E468*100</f>
        <v>85.4318938765303</v>
      </c>
      <c r="H468" s="67">
        <f>H471</f>
        <v>128973</v>
      </c>
      <c r="I468" s="68">
        <f>I471</f>
        <v>93804.57</v>
      </c>
      <c r="J468" s="65">
        <f>I468/H468*100</f>
        <v>72.7319438952339</v>
      </c>
    </row>
    <row r="469" spans="1:10" ht="15.75">
      <c r="A469" s="32"/>
      <c r="B469" s="31"/>
      <c r="C469" s="32">
        <v>2030</v>
      </c>
      <c r="D469" s="29" t="s">
        <v>206</v>
      </c>
      <c r="E469" s="67">
        <v>87973</v>
      </c>
      <c r="F469" s="65">
        <v>75157</v>
      </c>
      <c r="G469" s="56">
        <f>F469/E469*100</f>
        <v>85.4318938765303</v>
      </c>
      <c r="H469" s="61"/>
      <c r="I469" s="61"/>
      <c r="J469" s="39"/>
    </row>
    <row r="470" spans="1:10" ht="15.75">
      <c r="A470" s="32"/>
      <c r="B470" s="31"/>
      <c r="C470" s="32"/>
      <c r="D470" s="29" t="s">
        <v>226</v>
      </c>
      <c r="E470" s="67"/>
      <c r="F470" s="61"/>
      <c r="G470" s="38"/>
      <c r="H470" s="61"/>
      <c r="I470" s="61"/>
      <c r="J470" s="39"/>
    </row>
    <row r="471" spans="1:10" ht="15.75">
      <c r="A471" s="32"/>
      <c r="B471" s="31"/>
      <c r="C471" s="32">
        <v>3110</v>
      </c>
      <c r="D471" s="29" t="s">
        <v>74</v>
      </c>
      <c r="E471" s="67"/>
      <c r="F471" s="61"/>
      <c r="G471" s="38"/>
      <c r="H471" s="67">
        <v>128973</v>
      </c>
      <c r="I471" s="68">
        <v>93804.57</v>
      </c>
      <c r="J471" s="65">
        <f>I471/H471*100</f>
        <v>72.7319438952339</v>
      </c>
    </row>
    <row r="472" spans="1:10" ht="15.75">
      <c r="A472" s="32"/>
      <c r="B472" s="31"/>
      <c r="C472" s="32"/>
      <c r="D472" s="29"/>
      <c r="E472" s="67"/>
      <c r="F472" s="61"/>
      <c r="G472" s="38"/>
      <c r="H472" s="67"/>
      <c r="I472" s="67"/>
      <c r="J472" s="75"/>
    </row>
    <row r="473" spans="1:10" s="5" customFormat="1" ht="15.75">
      <c r="A473" s="33">
        <v>854</v>
      </c>
      <c r="B473" s="71"/>
      <c r="C473" s="33" t="s">
        <v>56</v>
      </c>
      <c r="D473" s="72" t="s">
        <v>142</v>
      </c>
      <c r="E473" s="73">
        <f>E474+E484</f>
        <v>62371</v>
      </c>
      <c r="F473" s="39">
        <f>F484</f>
        <v>62371</v>
      </c>
      <c r="G473" s="38">
        <f>F473/E473*100</f>
        <v>100</v>
      </c>
      <c r="H473" s="73">
        <f>H474+H484</f>
        <v>165700</v>
      </c>
      <c r="I473" s="74">
        <f>I474+I484</f>
        <v>118043.12</v>
      </c>
      <c r="J473" s="39">
        <f>I473/H473*100</f>
        <v>71.23905853952927</v>
      </c>
    </row>
    <row r="474" spans="1:10" ht="15.75">
      <c r="A474" s="32"/>
      <c r="B474" s="31">
        <v>85401</v>
      </c>
      <c r="C474" s="32" t="s">
        <v>56</v>
      </c>
      <c r="D474" s="29" t="s">
        <v>143</v>
      </c>
      <c r="E474" s="67"/>
      <c r="F474" s="61"/>
      <c r="G474" s="38"/>
      <c r="H474" s="67">
        <f>H475+H476+H477+H478+H479+H480+H482</f>
        <v>92829</v>
      </c>
      <c r="I474" s="68">
        <f>I475+I476+I477+I478+I479+I480+I482</f>
        <v>46195.119999999995</v>
      </c>
      <c r="J474" s="65">
        <f aca="true" t="shared" si="12" ref="J474:J480">I474/H474*100</f>
        <v>49.76367299012161</v>
      </c>
    </row>
    <row r="475" spans="1:10" ht="15.75">
      <c r="A475" s="32"/>
      <c r="B475" s="31"/>
      <c r="C475" s="32">
        <v>4010</v>
      </c>
      <c r="D475" s="29" t="s">
        <v>67</v>
      </c>
      <c r="E475" s="67"/>
      <c r="F475" s="61"/>
      <c r="G475" s="38"/>
      <c r="H475" s="67">
        <v>67476</v>
      </c>
      <c r="I475" s="68">
        <v>31486.28</v>
      </c>
      <c r="J475" s="65">
        <f t="shared" si="12"/>
        <v>46.66293200545379</v>
      </c>
    </row>
    <row r="476" spans="1:10" ht="15.75">
      <c r="A476" s="32"/>
      <c r="B476" s="31"/>
      <c r="C476" s="32">
        <v>4040</v>
      </c>
      <c r="D476" s="29" t="s">
        <v>39</v>
      </c>
      <c r="E476" s="67"/>
      <c r="F476" s="61"/>
      <c r="G476" s="38"/>
      <c r="H476" s="67">
        <v>4270</v>
      </c>
      <c r="I476" s="68">
        <v>4270</v>
      </c>
      <c r="J476" s="65">
        <f t="shared" si="12"/>
        <v>100</v>
      </c>
    </row>
    <row r="477" spans="1:10" ht="15.75">
      <c r="A477" s="32"/>
      <c r="B477" s="31"/>
      <c r="C477" s="32">
        <v>4110</v>
      </c>
      <c r="D477" s="29" t="s">
        <v>40</v>
      </c>
      <c r="E477" s="67"/>
      <c r="F477" s="61"/>
      <c r="G477" s="38"/>
      <c r="H477" s="67">
        <v>11467</v>
      </c>
      <c r="I477" s="68">
        <v>5656.28</v>
      </c>
      <c r="J477" s="65">
        <f t="shared" si="12"/>
        <v>49.32658934333304</v>
      </c>
    </row>
    <row r="478" spans="1:10" ht="15.75">
      <c r="A478" s="32"/>
      <c r="B478" s="32"/>
      <c r="C478" s="32">
        <v>4120</v>
      </c>
      <c r="D478" s="29" t="s">
        <v>35</v>
      </c>
      <c r="E478" s="67"/>
      <c r="F478" s="61"/>
      <c r="G478" s="39"/>
      <c r="H478" s="67">
        <v>1758</v>
      </c>
      <c r="I478" s="68">
        <v>896.56</v>
      </c>
      <c r="J478" s="65">
        <f t="shared" si="12"/>
        <v>50.998862343572235</v>
      </c>
    </row>
    <row r="479" spans="1:10" ht="15.75">
      <c r="A479" s="32"/>
      <c r="B479" s="32"/>
      <c r="C479" s="32">
        <v>4210</v>
      </c>
      <c r="D479" s="29" t="s">
        <v>16</v>
      </c>
      <c r="E479" s="67"/>
      <c r="F479" s="61"/>
      <c r="G479" s="39"/>
      <c r="H479" s="67">
        <v>1000</v>
      </c>
      <c r="I479" s="68">
        <v>0</v>
      </c>
      <c r="J479" s="65">
        <f t="shared" si="12"/>
        <v>0</v>
      </c>
    </row>
    <row r="480" spans="1:10" ht="15.75">
      <c r="A480" s="32"/>
      <c r="B480" s="32"/>
      <c r="C480" s="32">
        <v>4240</v>
      </c>
      <c r="D480" s="29" t="s">
        <v>228</v>
      </c>
      <c r="E480" s="67"/>
      <c r="F480" s="61"/>
      <c r="G480" s="39"/>
      <c r="H480" s="67">
        <v>2972</v>
      </c>
      <c r="I480" s="68">
        <v>0</v>
      </c>
      <c r="J480" s="65">
        <f t="shared" si="12"/>
        <v>0</v>
      </c>
    </row>
    <row r="481" spans="1:10" ht="15.75">
      <c r="A481" s="32"/>
      <c r="B481" s="32"/>
      <c r="C481" s="32"/>
      <c r="D481" s="29" t="s">
        <v>227</v>
      </c>
      <c r="E481" s="67"/>
      <c r="F481" s="61"/>
      <c r="G481" s="39"/>
      <c r="H481" s="67"/>
      <c r="I481" s="61"/>
      <c r="J481" s="65"/>
    </row>
    <row r="482" spans="1:10" ht="15.75">
      <c r="A482" s="32"/>
      <c r="B482" s="31"/>
      <c r="C482" s="32">
        <v>4440</v>
      </c>
      <c r="D482" s="29" t="s">
        <v>42</v>
      </c>
      <c r="E482" s="67"/>
      <c r="F482" s="61"/>
      <c r="G482" s="39"/>
      <c r="H482" s="67">
        <v>3886</v>
      </c>
      <c r="I482" s="68">
        <v>3886</v>
      </c>
      <c r="J482" s="89">
        <v>100</v>
      </c>
    </row>
    <row r="483" spans="1:10" ht="15.75">
      <c r="A483" s="32"/>
      <c r="B483" s="31"/>
      <c r="C483" s="32"/>
      <c r="D483" s="29"/>
      <c r="E483" s="67"/>
      <c r="F483" s="61"/>
      <c r="G483" s="38"/>
      <c r="H483" s="67"/>
      <c r="I483" s="67"/>
      <c r="J483" s="65"/>
    </row>
    <row r="484" spans="1:10" ht="15">
      <c r="A484" s="32"/>
      <c r="B484" s="31">
        <v>85415</v>
      </c>
      <c r="C484" s="32" t="s">
        <v>56</v>
      </c>
      <c r="D484" s="29" t="s">
        <v>177</v>
      </c>
      <c r="E484" s="67">
        <f>E485</f>
        <v>62371</v>
      </c>
      <c r="F484" s="65">
        <f>F485</f>
        <v>62371</v>
      </c>
      <c r="G484" s="56">
        <f>F484/E484*100</f>
        <v>100</v>
      </c>
      <c r="H484" s="67">
        <f>H486</f>
        <v>72871</v>
      </c>
      <c r="I484" s="68">
        <f>I486</f>
        <v>71848</v>
      </c>
      <c r="J484" s="65">
        <f>I484/H484*100</f>
        <v>98.59614935982765</v>
      </c>
    </row>
    <row r="485" spans="1:10" ht="15">
      <c r="A485" s="32"/>
      <c r="B485" s="31"/>
      <c r="C485" s="32">
        <v>2030</v>
      </c>
      <c r="D485" s="29" t="s">
        <v>139</v>
      </c>
      <c r="E485" s="67">
        <v>62371</v>
      </c>
      <c r="F485" s="65">
        <v>62371</v>
      </c>
      <c r="G485" s="56">
        <f>F485/E485*100</f>
        <v>100</v>
      </c>
      <c r="H485" s="67"/>
      <c r="I485" s="67"/>
      <c r="J485" s="65"/>
    </row>
    <row r="486" spans="1:10" ht="15.75">
      <c r="A486" s="32"/>
      <c r="B486" s="31"/>
      <c r="C486" s="32">
        <v>3240</v>
      </c>
      <c r="D486" s="29" t="s">
        <v>178</v>
      </c>
      <c r="E486" s="67"/>
      <c r="F486" s="61"/>
      <c r="G486" s="38"/>
      <c r="H486" s="67">
        <v>72871</v>
      </c>
      <c r="I486" s="68">
        <v>71848</v>
      </c>
      <c r="J486" s="65">
        <f>I486/H486*100</f>
        <v>98.59614935982765</v>
      </c>
    </row>
    <row r="487" spans="1:10" ht="15.75">
      <c r="A487" s="32"/>
      <c r="B487" s="31"/>
      <c r="C487" s="32"/>
      <c r="D487" s="29"/>
      <c r="E487" s="67"/>
      <c r="F487" s="61"/>
      <c r="G487" s="38"/>
      <c r="H487" s="67"/>
      <c r="I487" s="68"/>
      <c r="J487" s="65"/>
    </row>
    <row r="488" spans="1:10" s="5" customFormat="1" ht="15.75">
      <c r="A488" s="33">
        <v>900</v>
      </c>
      <c r="B488" s="71"/>
      <c r="C488" s="33" t="s">
        <v>56</v>
      </c>
      <c r="D488" s="72" t="s">
        <v>230</v>
      </c>
      <c r="E488" s="73">
        <f>E490+E508</f>
        <v>5400</v>
      </c>
      <c r="F488" s="74">
        <f>F490+F508+F514</f>
        <v>2984.55</v>
      </c>
      <c r="G488" s="38">
        <f>F488/E488*100</f>
        <v>55.269444444444446</v>
      </c>
      <c r="H488" s="73">
        <f>H490+H496+H498+H503+H508+H514</f>
        <v>348000</v>
      </c>
      <c r="I488" s="74">
        <f>I490+I496+I498+I503+I508+I514</f>
        <v>80141.40999999997</v>
      </c>
      <c r="J488" s="39">
        <f>I488/H488*100</f>
        <v>23.029140804597695</v>
      </c>
    </row>
    <row r="489" spans="1:10" s="5" customFormat="1" ht="15.75">
      <c r="A489" s="33"/>
      <c r="B489" s="71"/>
      <c r="C489" s="33"/>
      <c r="D489" s="72" t="s">
        <v>229</v>
      </c>
      <c r="E489" s="73"/>
      <c r="F489" s="73"/>
      <c r="G489" s="38"/>
      <c r="H489" s="73"/>
      <c r="I489" s="73"/>
      <c r="J489" s="39"/>
    </row>
    <row r="490" spans="1:10" ht="15.75">
      <c r="A490" s="33"/>
      <c r="B490" s="31">
        <v>90002</v>
      </c>
      <c r="C490" s="32" t="s">
        <v>56</v>
      </c>
      <c r="D490" s="29" t="s">
        <v>89</v>
      </c>
      <c r="E490" s="67">
        <f>E491</f>
        <v>5400</v>
      </c>
      <c r="F490" s="68">
        <f>F491</f>
        <v>2984.55</v>
      </c>
      <c r="G490" s="56">
        <f>F490/E490*100</f>
        <v>55.269444444444446</v>
      </c>
      <c r="H490" s="67">
        <f>H492+H493+H494</f>
        <v>25400</v>
      </c>
      <c r="I490" s="68">
        <f>I492+I493+I494</f>
        <v>16271.38</v>
      </c>
      <c r="J490" s="65">
        <f>I490/H490*100</f>
        <v>64.06055118110235</v>
      </c>
    </row>
    <row r="491" spans="1:10" ht="15">
      <c r="A491" s="32"/>
      <c r="B491" s="31"/>
      <c r="C491" s="32" t="s">
        <v>123</v>
      </c>
      <c r="D491" s="29" t="s">
        <v>87</v>
      </c>
      <c r="E491" s="67">
        <v>5400</v>
      </c>
      <c r="F491" s="68">
        <v>2984.55</v>
      </c>
      <c r="G491" s="56">
        <f>F491/E491*100</f>
        <v>55.269444444444446</v>
      </c>
      <c r="H491" s="61"/>
      <c r="I491" s="61"/>
      <c r="J491" s="65"/>
    </row>
    <row r="492" spans="1:10" ht="15">
      <c r="A492" s="32"/>
      <c r="B492" s="31"/>
      <c r="C492" s="32">
        <v>4300</v>
      </c>
      <c r="D492" s="29" t="s">
        <v>12</v>
      </c>
      <c r="E492" s="61"/>
      <c r="F492" s="61"/>
      <c r="G492" s="56"/>
      <c r="H492" s="67">
        <v>20000</v>
      </c>
      <c r="I492" s="68">
        <v>13899.65</v>
      </c>
      <c r="J492" s="65">
        <f>I492/H492*100</f>
        <v>69.49825</v>
      </c>
    </row>
    <row r="493" spans="1:10" ht="15">
      <c r="A493" s="32"/>
      <c r="B493" s="32"/>
      <c r="C493" s="32">
        <v>4430</v>
      </c>
      <c r="D493" s="29" t="s">
        <v>27</v>
      </c>
      <c r="E493" s="61"/>
      <c r="F493" s="61"/>
      <c r="G493" s="65"/>
      <c r="H493" s="67">
        <v>5000</v>
      </c>
      <c r="I493" s="68">
        <v>2262.24</v>
      </c>
      <c r="J493" s="65">
        <f>I493/H493*100</f>
        <v>45.2448</v>
      </c>
    </row>
    <row r="494" spans="1:10" ht="15">
      <c r="A494" s="32"/>
      <c r="B494" s="32"/>
      <c r="C494" s="32">
        <v>4530</v>
      </c>
      <c r="D494" s="29" t="s">
        <v>28</v>
      </c>
      <c r="E494" s="61"/>
      <c r="F494" s="61"/>
      <c r="G494" s="65"/>
      <c r="H494" s="61">
        <v>400</v>
      </c>
      <c r="I494" s="68">
        <v>109.49</v>
      </c>
      <c r="J494" s="65">
        <f>I494/H494*100</f>
        <v>27.3725</v>
      </c>
    </row>
    <row r="495" spans="1:10" ht="15">
      <c r="A495" s="32"/>
      <c r="B495" s="31"/>
      <c r="C495" s="32"/>
      <c r="D495" s="29"/>
      <c r="E495" s="61"/>
      <c r="F495" s="61"/>
      <c r="G495" s="56"/>
      <c r="H495" s="61"/>
      <c r="I495" s="61"/>
      <c r="J495" s="65"/>
    </row>
    <row r="496" spans="1:10" ht="15">
      <c r="A496" s="32"/>
      <c r="B496" s="31">
        <v>90003</v>
      </c>
      <c r="C496" s="32" t="s">
        <v>56</v>
      </c>
      <c r="D496" s="29" t="s">
        <v>78</v>
      </c>
      <c r="E496" s="61"/>
      <c r="F496" s="61"/>
      <c r="G496" s="56"/>
      <c r="H496" s="67">
        <f>H497</f>
        <v>41000</v>
      </c>
      <c r="I496" s="68">
        <f>I497</f>
        <v>19318.12</v>
      </c>
      <c r="J496" s="65">
        <f aca="true" t="shared" si="13" ref="J496:J501">I496/H496*100</f>
        <v>47.117365853658534</v>
      </c>
    </row>
    <row r="497" spans="1:10" ht="15">
      <c r="A497" s="32"/>
      <c r="B497" s="32"/>
      <c r="C497" s="32">
        <v>4300</v>
      </c>
      <c r="D497" s="29" t="s">
        <v>12</v>
      </c>
      <c r="E497" s="61"/>
      <c r="F497" s="61"/>
      <c r="G497" s="65"/>
      <c r="H497" s="67">
        <v>41000</v>
      </c>
      <c r="I497" s="68">
        <v>19318.12</v>
      </c>
      <c r="J497" s="65">
        <f t="shared" si="13"/>
        <v>47.117365853658534</v>
      </c>
    </row>
    <row r="498" spans="1:10" ht="15">
      <c r="A498" s="32"/>
      <c r="B498" s="32">
        <v>90004</v>
      </c>
      <c r="C498" s="32" t="s">
        <v>56</v>
      </c>
      <c r="D498" s="29" t="s">
        <v>137</v>
      </c>
      <c r="E498" s="61"/>
      <c r="F498" s="61"/>
      <c r="G498" s="65"/>
      <c r="H498" s="67">
        <f>H499+H500+H501</f>
        <v>89000</v>
      </c>
      <c r="I498" s="68">
        <f>I499+I500+I501</f>
        <v>2915.02</v>
      </c>
      <c r="J498" s="65">
        <f t="shared" si="13"/>
        <v>3.275303370786517</v>
      </c>
    </row>
    <row r="499" spans="1:10" ht="15">
      <c r="A499" s="32"/>
      <c r="B499" s="31"/>
      <c r="C499" s="32">
        <v>4210</v>
      </c>
      <c r="D499" s="29" t="s">
        <v>16</v>
      </c>
      <c r="E499" s="61"/>
      <c r="F499" s="61"/>
      <c r="G499" s="56"/>
      <c r="H499" s="61">
        <v>1000</v>
      </c>
      <c r="I499" s="68">
        <v>775.02</v>
      </c>
      <c r="J499" s="65">
        <f t="shared" si="13"/>
        <v>77.502</v>
      </c>
    </row>
    <row r="500" spans="1:10" ht="15">
      <c r="A500" s="32"/>
      <c r="B500" s="31"/>
      <c r="C500" s="32">
        <v>4300</v>
      </c>
      <c r="D500" s="29" t="s">
        <v>12</v>
      </c>
      <c r="E500" s="61"/>
      <c r="F500" s="61"/>
      <c r="G500" s="56"/>
      <c r="H500" s="67">
        <v>8000</v>
      </c>
      <c r="I500" s="68">
        <v>2140</v>
      </c>
      <c r="J500" s="65">
        <f t="shared" si="13"/>
        <v>26.75</v>
      </c>
    </row>
    <row r="501" spans="1:10" ht="15">
      <c r="A501" s="32"/>
      <c r="B501" s="31"/>
      <c r="C501" s="32">
        <v>6050</v>
      </c>
      <c r="D501" s="29" t="s">
        <v>275</v>
      </c>
      <c r="E501" s="61"/>
      <c r="F501" s="61"/>
      <c r="G501" s="56"/>
      <c r="H501" s="67">
        <v>80000</v>
      </c>
      <c r="I501" s="68">
        <v>0</v>
      </c>
      <c r="J501" s="65">
        <f t="shared" si="13"/>
        <v>0</v>
      </c>
    </row>
    <row r="502" spans="1:10" ht="15">
      <c r="A502" s="32"/>
      <c r="B502" s="31"/>
      <c r="C502" s="32"/>
      <c r="D502" s="29"/>
      <c r="E502" s="61"/>
      <c r="F502" s="61"/>
      <c r="G502" s="56"/>
      <c r="H502" s="67"/>
      <c r="I502" s="67"/>
      <c r="J502" s="65"/>
    </row>
    <row r="503" spans="1:10" ht="15">
      <c r="A503" s="32"/>
      <c r="B503" s="31">
        <v>90015</v>
      </c>
      <c r="C503" s="32" t="s">
        <v>56</v>
      </c>
      <c r="D503" s="29" t="s">
        <v>138</v>
      </c>
      <c r="E503" s="67"/>
      <c r="F503" s="67"/>
      <c r="G503" s="56"/>
      <c r="H503" s="67">
        <f>H504+H505+H506</f>
        <v>74000</v>
      </c>
      <c r="I503" s="68">
        <f>I504+I505+I506</f>
        <v>31866.78</v>
      </c>
      <c r="J503" s="65">
        <f>I503/H503*100</f>
        <v>43.06321621621622</v>
      </c>
    </row>
    <row r="504" spans="1:10" ht="15">
      <c r="A504" s="32"/>
      <c r="B504" s="32"/>
      <c r="C504" s="32">
        <v>4210</v>
      </c>
      <c r="D504" s="29" t="s">
        <v>16</v>
      </c>
      <c r="E504" s="67"/>
      <c r="F504" s="67"/>
      <c r="G504" s="65"/>
      <c r="H504" s="67">
        <v>3000</v>
      </c>
      <c r="I504" s="68">
        <v>0</v>
      </c>
      <c r="J504" s="65">
        <f>I504/H504*100</f>
        <v>0</v>
      </c>
    </row>
    <row r="505" spans="1:10" ht="15">
      <c r="A505" s="32"/>
      <c r="B505" s="32"/>
      <c r="C505" s="32">
        <v>4260</v>
      </c>
      <c r="D505" s="29" t="s">
        <v>26</v>
      </c>
      <c r="E505" s="61"/>
      <c r="F505" s="61"/>
      <c r="G505" s="65"/>
      <c r="H505" s="67">
        <v>44000</v>
      </c>
      <c r="I505" s="68">
        <v>25559.16</v>
      </c>
      <c r="J505" s="65">
        <f>I505/H505*100</f>
        <v>58.089</v>
      </c>
    </row>
    <row r="506" spans="1:10" ht="15">
      <c r="A506" s="32"/>
      <c r="B506" s="31"/>
      <c r="C506" s="32">
        <v>4300</v>
      </c>
      <c r="D506" s="29" t="s">
        <v>12</v>
      </c>
      <c r="E506" s="61"/>
      <c r="F506" s="61"/>
      <c r="G506" s="56"/>
      <c r="H506" s="67">
        <v>27000</v>
      </c>
      <c r="I506" s="68">
        <v>6307.62</v>
      </c>
      <c r="J506" s="65">
        <f>I506/H506*100</f>
        <v>23.361555555555555</v>
      </c>
    </row>
    <row r="507" spans="1:10" ht="15">
      <c r="A507" s="32"/>
      <c r="B507" s="31"/>
      <c r="C507" s="32"/>
      <c r="D507" s="29"/>
      <c r="E507" s="61"/>
      <c r="F507" s="61"/>
      <c r="G507" s="56"/>
      <c r="H507" s="67"/>
      <c r="I507" s="67"/>
      <c r="J507" s="65"/>
    </row>
    <row r="508" spans="1:10" ht="15">
      <c r="A508" s="32"/>
      <c r="B508" s="31">
        <v>90017</v>
      </c>
      <c r="C508" s="32" t="s">
        <v>56</v>
      </c>
      <c r="D508" s="29" t="s">
        <v>261</v>
      </c>
      <c r="E508" s="67"/>
      <c r="F508" s="61"/>
      <c r="G508" s="56"/>
      <c r="H508" s="67">
        <f>H509</f>
        <v>105000</v>
      </c>
      <c r="I508" s="68">
        <f>I509</f>
        <v>882.79</v>
      </c>
      <c r="J508" s="65">
        <f>I508/H508*100</f>
        <v>0.8407523809523809</v>
      </c>
    </row>
    <row r="509" spans="1:10" ht="15.75">
      <c r="A509" s="32"/>
      <c r="B509" s="31"/>
      <c r="C509" s="32">
        <v>6210</v>
      </c>
      <c r="D509" s="29" t="s">
        <v>262</v>
      </c>
      <c r="E509" s="61"/>
      <c r="F509" s="61"/>
      <c r="G509" s="39"/>
      <c r="H509" s="67">
        <v>105000</v>
      </c>
      <c r="I509" s="68">
        <v>882.79</v>
      </c>
      <c r="J509" s="65">
        <f>I509/H509*100</f>
        <v>0.8407523809523809</v>
      </c>
    </row>
    <row r="510" spans="1:10" ht="15.75">
      <c r="A510" s="32"/>
      <c r="B510" s="32"/>
      <c r="C510" s="32"/>
      <c r="D510" s="29" t="s">
        <v>263</v>
      </c>
      <c r="E510" s="61"/>
      <c r="F510" s="61"/>
      <c r="G510" s="39"/>
      <c r="H510" s="67"/>
      <c r="I510" s="67"/>
      <c r="J510" s="65"/>
    </row>
    <row r="511" spans="1:10" ht="15.75">
      <c r="A511" s="32"/>
      <c r="B511" s="32"/>
      <c r="C511" s="32"/>
      <c r="D511" s="29" t="s">
        <v>264</v>
      </c>
      <c r="E511" s="61"/>
      <c r="F511" s="61"/>
      <c r="G511" s="39"/>
      <c r="H511" s="67"/>
      <c r="I511" s="67"/>
      <c r="J511" s="65"/>
    </row>
    <row r="512" spans="1:10" ht="15.75">
      <c r="A512" s="32"/>
      <c r="B512" s="32"/>
      <c r="C512" s="32"/>
      <c r="D512" s="29" t="s">
        <v>265</v>
      </c>
      <c r="E512" s="61"/>
      <c r="F512" s="61"/>
      <c r="G512" s="39"/>
      <c r="H512" s="67"/>
      <c r="I512" s="67"/>
      <c r="J512" s="65"/>
    </row>
    <row r="513" spans="1:10" ht="15.75">
      <c r="A513" s="32"/>
      <c r="B513" s="31"/>
      <c r="C513" s="32"/>
      <c r="D513" s="29"/>
      <c r="E513" s="61"/>
      <c r="F513" s="61"/>
      <c r="G513" s="38"/>
      <c r="H513" s="67"/>
      <c r="I513" s="67"/>
      <c r="J513" s="65"/>
    </row>
    <row r="514" spans="1:10" ht="15">
      <c r="A514" s="32"/>
      <c r="B514" s="31">
        <v>90095</v>
      </c>
      <c r="C514" s="32" t="s">
        <v>56</v>
      </c>
      <c r="D514" s="29" t="s">
        <v>30</v>
      </c>
      <c r="E514" s="61"/>
      <c r="F514" s="61"/>
      <c r="G514" s="56"/>
      <c r="H514" s="67">
        <f>H515+H516+H517+H518</f>
        <v>13600</v>
      </c>
      <c r="I514" s="68">
        <f>I515+I516+I517+I518</f>
        <v>8887.32</v>
      </c>
      <c r="J514" s="65">
        <f>I514/H514*100</f>
        <v>65.34794117647058</v>
      </c>
    </row>
    <row r="515" spans="1:10" ht="15.75">
      <c r="A515" s="32"/>
      <c r="B515" s="31"/>
      <c r="C515" s="32">
        <v>4210</v>
      </c>
      <c r="D515" s="29" t="s">
        <v>16</v>
      </c>
      <c r="E515" s="61"/>
      <c r="F515" s="61"/>
      <c r="G515" s="38"/>
      <c r="H515" s="67">
        <v>2000</v>
      </c>
      <c r="I515" s="68">
        <v>1969.11</v>
      </c>
      <c r="J515" s="65">
        <f>I515/H515*100</f>
        <v>98.4555</v>
      </c>
    </row>
    <row r="516" spans="1:10" ht="15.75">
      <c r="A516" s="32"/>
      <c r="B516" s="32"/>
      <c r="C516" s="32">
        <v>4260</v>
      </c>
      <c r="D516" s="29" t="s">
        <v>26</v>
      </c>
      <c r="E516" s="61"/>
      <c r="F516" s="61"/>
      <c r="G516" s="39"/>
      <c r="H516" s="61">
        <v>1600</v>
      </c>
      <c r="I516" s="61">
        <v>435.71</v>
      </c>
      <c r="J516" s="65">
        <f>I516/H516*100</f>
        <v>27.231875</v>
      </c>
    </row>
    <row r="517" spans="1:10" ht="15.75">
      <c r="A517" s="32"/>
      <c r="B517" s="32"/>
      <c r="C517" s="32">
        <v>4300</v>
      </c>
      <c r="D517" s="29" t="s">
        <v>12</v>
      </c>
      <c r="E517" s="61"/>
      <c r="F517" s="61"/>
      <c r="G517" s="39"/>
      <c r="H517" s="67">
        <v>10000</v>
      </c>
      <c r="I517" s="68">
        <v>6482.5</v>
      </c>
      <c r="J517" s="65">
        <f>I517/H517*100</f>
        <v>64.825</v>
      </c>
    </row>
    <row r="518" spans="1:10" ht="15.75">
      <c r="A518" s="32"/>
      <c r="B518" s="31"/>
      <c r="C518" s="32"/>
      <c r="D518" s="29"/>
      <c r="E518" s="61"/>
      <c r="F518" s="61"/>
      <c r="G518" s="38"/>
      <c r="H518" s="67"/>
      <c r="I518" s="67"/>
      <c r="J518" s="65"/>
    </row>
    <row r="519" spans="1:10" s="5" customFormat="1" ht="15.75">
      <c r="A519" s="33">
        <v>921</v>
      </c>
      <c r="B519" s="71"/>
      <c r="C519" s="33" t="s">
        <v>56</v>
      </c>
      <c r="D519" s="72" t="s">
        <v>79</v>
      </c>
      <c r="E519" s="73">
        <f>E530</f>
        <v>118820</v>
      </c>
      <c r="F519" s="66">
        <f>F530</f>
        <v>118820</v>
      </c>
      <c r="G519" s="38">
        <v>100</v>
      </c>
      <c r="H519" s="73">
        <f>H520+H526+H530</f>
        <v>438500</v>
      </c>
      <c r="I519" s="74">
        <f>I526+I530</f>
        <v>235060</v>
      </c>
      <c r="J519" s="39">
        <f>I519/H519*100</f>
        <v>53.605473204104904</v>
      </c>
    </row>
    <row r="520" spans="1:10" s="8" customFormat="1" ht="15">
      <c r="A520" s="32"/>
      <c r="B520" s="31">
        <v>92105</v>
      </c>
      <c r="C520" s="32" t="s">
        <v>56</v>
      </c>
      <c r="D520" s="29" t="s">
        <v>310</v>
      </c>
      <c r="E520" s="67"/>
      <c r="F520" s="61"/>
      <c r="G520" s="56"/>
      <c r="H520" s="67">
        <f>H521</f>
        <v>5000</v>
      </c>
      <c r="I520" s="68">
        <f>I521</f>
        <v>0</v>
      </c>
      <c r="J520" s="65">
        <f>I521/H521*100</f>
        <v>0</v>
      </c>
    </row>
    <row r="521" spans="1:10" s="8" customFormat="1" ht="15.75">
      <c r="A521" s="32"/>
      <c r="B521" s="31"/>
      <c r="C521" s="32">
        <v>2830</v>
      </c>
      <c r="D521" s="29" t="s">
        <v>235</v>
      </c>
      <c r="E521" s="61"/>
      <c r="F521" s="61"/>
      <c r="G521" s="38"/>
      <c r="H521" s="67">
        <v>5000</v>
      </c>
      <c r="I521" s="68">
        <v>0</v>
      </c>
      <c r="J521" s="65">
        <v>0</v>
      </c>
    </row>
    <row r="522" spans="1:10" s="8" customFormat="1" ht="15.75">
      <c r="A522" s="32"/>
      <c r="B522" s="31"/>
      <c r="C522" s="32"/>
      <c r="D522" s="29" t="s">
        <v>234</v>
      </c>
      <c r="E522" s="61"/>
      <c r="F522" s="61"/>
      <c r="G522" s="38"/>
      <c r="H522" s="61"/>
      <c r="I522" s="61"/>
      <c r="J522" s="39"/>
    </row>
    <row r="523" spans="1:10" s="8" customFormat="1" ht="15.75">
      <c r="A523" s="25"/>
      <c r="B523" s="16"/>
      <c r="C523" s="40"/>
      <c r="D523" s="25" t="s">
        <v>237</v>
      </c>
      <c r="E523" s="42"/>
      <c r="F523" s="42"/>
      <c r="G523" s="38"/>
      <c r="H523" s="42"/>
      <c r="I523" s="42"/>
      <c r="J523" s="39"/>
    </row>
    <row r="524" spans="1:10" s="8" customFormat="1" ht="15.75">
      <c r="A524" s="25"/>
      <c r="B524" s="16"/>
      <c r="C524" s="40"/>
      <c r="D524" s="25" t="s">
        <v>236</v>
      </c>
      <c r="E524" s="42"/>
      <c r="F524" s="42"/>
      <c r="G524" s="38"/>
      <c r="H524" s="42"/>
      <c r="I524" s="42"/>
      <c r="J524" s="39"/>
    </row>
    <row r="525" spans="1:10" s="8" customFormat="1" ht="15">
      <c r="A525" s="32"/>
      <c r="B525" s="31"/>
      <c r="C525" s="32"/>
      <c r="D525" s="29"/>
      <c r="E525" s="67"/>
      <c r="F525" s="61"/>
      <c r="G525" s="56"/>
      <c r="H525" s="67"/>
      <c r="I525" s="68"/>
      <c r="J525" s="65"/>
    </row>
    <row r="526" spans="1:10" ht="15.75">
      <c r="A526" s="33"/>
      <c r="B526" s="31">
        <v>92109</v>
      </c>
      <c r="C526" s="32" t="s">
        <v>56</v>
      </c>
      <c r="D526" s="29" t="s">
        <v>80</v>
      </c>
      <c r="E526" s="61"/>
      <c r="F526" s="61"/>
      <c r="G526" s="38"/>
      <c r="H526" s="67">
        <f>H527</f>
        <v>341400</v>
      </c>
      <c r="I526" s="68">
        <f>I527</f>
        <v>183860</v>
      </c>
      <c r="J526" s="65">
        <f>I526/H526*100</f>
        <v>53.8547158758055</v>
      </c>
    </row>
    <row r="527" spans="1:10" ht="15.75">
      <c r="A527" s="32"/>
      <c r="B527" s="31"/>
      <c r="C527" s="32">
        <v>2480</v>
      </c>
      <c r="D527" s="29" t="s">
        <v>232</v>
      </c>
      <c r="E527" s="61"/>
      <c r="F527" s="61"/>
      <c r="G527" s="38"/>
      <c r="H527" s="67">
        <v>341400</v>
      </c>
      <c r="I527" s="68">
        <v>183860</v>
      </c>
      <c r="J527" s="65">
        <f>I527/H527*100</f>
        <v>53.8547158758055</v>
      </c>
    </row>
    <row r="528" spans="1:10" ht="15.75">
      <c r="A528" s="32"/>
      <c r="B528" s="31"/>
      <c r="C528" s="32"/>
      <c r="D528" s="29" t="s">
        <v>231</v>
      </c>
      <c r="E528" s="61"/>
      <c r="F528" s="61"/>
      <c r="G528" s="39"/>
      <c r="H528" s="61"/>
      <c r="I528" s="61"/>
      <c r="J528" s="39"/>
    </row>
    <row r="529" spans="1:10" ht="15.75">
      <c r="A529" s="40"/>
      <c r="B529" s="41"/>
      <c r="C529" s="40"/>
      <c r="D529" s="25"/>
      <c r="E529" s="42"/>
      <c r="F529" s="49"/>
      <c r="G529" s="39"/>
      <c r="H529" s="91"/>
      <c r="I529" s="42"/>
      <c r="J529" s="77"/>
    </row>
    <row r="530" spans="1:10" ht="15">
      <c r="A530" s="32"/>
      <c r="B530" s="32">
        <v>92116</v>
      </c>
      <c r="C530" s="32" t="s">
        <v>56</v>
      </c>
      <c r="D530" s="29" t="s">
        <v>81</v>
      </c>
      <c r="E530" s="67">
        <f>E533</f>
        <v>118820</v>
      </c>
      <c r="F530" s="61">
        <f>F533</f>
        <v>118820</v>
      </c>
      <c r="G530" s="65">
        <v>100</v>
      </c>
      <c r="H530" s="67">
        <f>H531</f>
        <v>92100</v>
      </c>
      <c r="I530" s="68">
        <f>I531</f>
        <v>51200</v>
      </c>
      <c r="J530" s="65">
        <f>I530/H530*100</f>
        <v>55.591748099891426</v>
      </c>
    </row>
    <row r="531" spans="1:10" ht="18.75" customHeight="1">
      <c r="A531" s="32"/>
      <c r="B531" s="32"/>
      <c r="C531" s="32">
        <v>2480</v>
      </c>
      <c r="D531" s="29" t="s">
        <v>233</v>
      </c>
      <c r="E531" s="61"/>
      <c r="F531" s="61"/>
      <c r="G531" s="39"/>
      <c r="H531" s="67">
        <v>92100</v>
      </c>
      <c r="I531" s="68">
        <v>51200</v>
      </c>
      <c r="J531" s="65">
        <f>I531/H531*100</f>
        <v>55.591748099891426</v>
      </c>
    </row>
    <row r="532" spans="1:10" ht="16.5" customHeight="1">
      <c r="A532" s="40"/>
      <c r="B532" s="41"/>
      <c r="C532" s="40"/>
      <c r="D532" s="25" t="s">
        <v>231</v>
      </c>
      <c r="E532" s="42"/>
      <c r="F532" s="42"/>
      <c r="G532" s="76"/>
      <c r="H532" s="42"/>
      <c r="I532" s="42"/>
      <c r="J532" s="44"/>
    </row>
    <row r="533" spans="1:10" ht="16.5" customHeight="1">
      <c r="A533" s="48"/>
      <c r="B533" s="48"/>
      <c r="C533" s="48">
        <v>6298</v>
      </c>
      <c r="D533" s="12" t="s">
        <v>301</v>
      </c>
      <c r="E533" s="69">
        <v>118820</v>
      </c>
      <c r="F533" s="49">
        <v>118820</v>
      </c>
      <c r="G533" s="92">
        <v>100</v>
      </c>
      <c r="H533" s="69"/>
      <c r="I533" s="92"/>
      <c r="J533" s="46"/>
    </row>
    <row r="534" spans="1:10" ht="16.5" customHeight="1">
      <c r="A534" s="53"/>
      <c r="B534" s="53"/>
      <c r="C534" s="53"/>
      <c r="D534" s="22" t="s">
        <v>302</v>
      </c>
      <c r="E534" s="54"/>
      <c r="F534" s="54"/>
      <c r="G534" s="86"/>
      <c r="H534" s="55"/>
      <c r="I534" s="59"/>
      <c r="J534" s="56"/>
    </row>
    <row r="535" spans="1:10" ht="16.5" customHeight="1">
      <c r="A535" s="30"/>
      <c r="B535" s="62"/>
      <c r="C535" s="30"/>
      <c r="D535" s="28"/>
      <c r="E535" s="58"/>
      <c r="F535" s="58"/>
      <c r="G535" s="38"/>
      <c r="H535" s="63"/>
      <c r="I535" s="56"/>
      <c r="J535" s="56"/>
    </row>
    <row r="536" spans="1:10" ht="20.25" customHeight="1">
      <c r="A536" s="33">
        <v>926</v>
      </c>
      <c r="B536" s="32"/>
      <c r="C536" s="33" t="s">
        <v>56</v>
      </c>
      <c r="D536" s="72" t="s">
        <v>82</v>
      </c>
      <c r="E536" s="61"/>
      <c r="F536" s="61"/>
      <c r="G536" s="39"/>
      <c r="H536" s="73">
        <f>H537+H540</f>
        <v>930000</v>
      </c>
      <c r="I536" s="74">
        <f>I537+I540</f>
        <v>53107.81</v>
      </c>
      <c r="J536" s="39">
        <f>I536/H536*100</f>
        <v>5.710517204301075</v>
      </c>
    </row>
    <row r="537" spans="1:10" s="8" customFormat="1" ht="20.25" customHeight="1">
      <c r="A537" s="32"/>
      <c r="B537" s="32">
        <v>92601</v>
      </c>
      <c r="C537" s="32" t="s">
        <v>56</v>
      </c>
      <c r="D537" s="29" t="s">
        <v>291</v>
      </c>
      <c r="E537" s="61"/>
      <c r="F537" s="61"/>
      <c r="G537" s="65"/>
      <c r="H537" s="67">
        <f>H538</f>
        <v>880000</v>
      </c>
      <c r="I537" s="68">
        <f>I538</f>
        <v>36768</v>
      </c>
      <c r="J537" s="65">
        <f>I537/H537*100</f>
        <v>4.178181818181819</v>
      </c>
    </row>
    <row r="538" spans="1:10" s="8" customFormat="1" ht="20.25" customHeight="1">
      <c r="A538" s="32"/>
      <c r="B538" s="31"/>
      <c r="C538" s="32">
        <v>6050</v>
      </c>
      <c r="D538" s="29" t="s">
        <v>275</v>
      </c>
      <c r="E538" s="61"/>
      <c r="F538" s="61"/>
      <c r="G538" s="56"/>
      <c r="H538" s="67">
        <v>880000</v>
      </c>
      <c r="I538" s="68">
        <v>36768</v>
      </c>
      <c r="J538" s="65">
        <f>I538/H538*100</f>
        <v>4.178181818181819</v>
      </c>
    </row>
    <row r="539" spans="1:10" s="8" customFormat="1" ht="20.25" customHeight="1">
      <c r="A539" s="32"/>
      <c r="B539" s="31"/>
      <c r="C539" s="32"/>
      <c r="D539" s="29"/>
      <c r="E539" s="61"/>
      <c r="F539" s="61"/>
      <c r="G539" s="56"/>
      <c r="H539" s="67"/>
      <c r="I539" s="68"/>
      <c r="J539" s="65"/>
    </row>
    <row r="540" spans="1:10" ht="20.25" customHeight="1">
      <c r="A540" s="32"/>
      <c r="B540" s="31">
        <v>92605</v>
      </c>
      <c r="C540" s="32" t="s">
        <v>56</v>
      </c>
      <c r="D540" s="29" t="s">
        <v>170</v>
      </c>
      <c r="E540" s="61"/>
      <c r="F540" s="61"/>
      <c r="G540" s="38"/>
      <c r="H540" s="67">
        <f>H541+H542+H543</f>
        <v>50000</v>
      </c>
      <c r="I540" s="68">
        <f>I541+I542+I543</f>
        <v>16339.81</v>
      </c>
      <c r="J540" s="65">
        <f>I540/H540*100</f>
        <v>32.67962</v>
      </c>
    </row>
    <row r="541" spans="1:10" ht="20.25" customHeight="1">
      <c r="A541" s="32"/>
      <c r="B541" s="31"/>
      <c r="C541" s="32">
        <v>4210</v>
      </c>
      <c r="D541" s="29" t="s">
        <v>16</v>
      </c>
      <c r="E541" s="61"/>
      <c r="F541" s="61"/>
      <c r="G541" s="38"/>
      <c r="H541" s="67">
        <v>4000</v>
      </c>
      <c r="I541" s="68">
        <v>1839.81</v>
      </c>
      <c r="J541" s="65">
        <f>I541/H541*100</f>
        <v>45.99525</v>
      </c>
    </row>
    <row r="542" spans="1:10" ht="20.25" customHeight="1">
      <c r="A542" s="32"/>
      <c r="B542" s="31"/>
      <c r="C542" s="32">
        <v>4300</v>
      </c>
      <c r="D542" s="29" t="s">
        <v>12</v>
      </c>
      <c r="E542" s="61"/>
      <c r="F542" s="61"/>
      <c r="G542" s="38"/>
      <c r="H542" s="67">
        <v>1000</v>
      </c>
      <c r="I542" s="68">
        <v>0</v>
      </c>
      <c r="J542" s="65">
        <f>I542/H542*100</f>
        <v>0</v>
      </c>
    </row>
    <row r="543" spans="1:10" ht="21" customHeight="1">
      <c r="A543" s="32"/>
      <c r="B543" s="31"/>
      <c r="C543" s="32">
        <v>2830</v>
      </c>
      <c r="D543" s="29" t="s">
        <v>235</v>
      </c>
      <c r="E543" s="61"/>
      <c r="F543" s="61"/>
      <c r="G543" s="38"/>
      <c r="H543" s="67">
        <v>45000</v>
      </c>
      <c r="I543" s="68">
        <v>14500</v>
      </c>
      <c r="J543" s="65">
        <f>I543/H543*100</f>
        <v>32.22222222222222</v>
      </c>
    </row>
    <row r="544" spans="1:10" ht="20.25" customHeight="1">
      <c r="A544" s="32"/>
      <c r="B544" s="31"/>
      <c r="C544" s="32"/>
      <c r="D544" s="29" t="s">
        <v>234</v>
      </c>
      <c r="E544" s="61"/>
      <c r="F544" s="61"/>
      <c r="G544" s="38"/>
      <c r="H544" s="61"/>
      <c r="I544" s="61"/>
      <c r="J544" s="39"/>
    </row>
    <row r="545" spans="1:10" ht="20.25" customHeight="1">
      <c r="A545" s="25"/>
      <c r="B545" s="16"/>
      <c r="C545" s="40"/>
      <c r="D545" s="25" t="s">
        <v>237</v>
      </c>
      <c r="E545" s="42"/>
      <c r="F545" s="42"/>
      <c r="G545" s="38"/>
      <c r="H545" s="42"/>
      <c r="I545" s="42"/>
      <c r="J545" s="39"/>
    </row>
    <row r="546" spans="1:10" ht="20.25" customHeight="1">
      <c r="A546" s="25"/>
      <c r="B546" s="16"/>
      <c r="C546" s="40"/>
      <c r="D546" s="25" t="s">
        <v>236</v>
      </c>
      <c r="E546" s="42"/>
      <c r="F546" s="42"/>
      <c r="G546" s="38"/>
      <c r="H546" s="42"/>
      <c r="I546" s="42"/>
      <c r="J546" s="39"/>
    </row>
    <row r="547" spans="1:10" s="5" customFormat="1" ht="15.75">
      <c r="A547" s="29"/>
      <c r="B547" s="72"/>
      <c r="C547" s="72"/>
      <c r="D547" s="72" t="s">
        <v>84</v>
      </c>
      <c r="E547" s="74">
        <f>E7+E27+E44+E73+E126+E134+E159+E217+E231+E365+E473+E488+E519</f>
        <v>11807811.56</v>
      </c>
      <c r="F547" s="74">
        <f>F7+F27+F44+F73+F126+F134+F159+F217+F231+F365+F473+F488+F519</f>
        <v>6611477.93</v>
      </c>
      <c r="G547" s="39">
        <f>F547/E547*100</f>
        <v>55.99240719928969</v>
      </c>
      <c r="H547" s="74">
        <f>H7+H32+H44+H73+H126+H134+H159+H212+H217+H231+H349+H365+H473+H488+H519+H536</f>
        <v>13217811.56</v>
      </c>
      <c r="I547" s="74">
        <f>I7+I32+I44+I73+I126+I134+I159+I212+I231+I349+I365+I473+I488+I519+I536</f>
        <v>5985088.22</v>
      </c>
      <c r="J547" s="39">
        <f>I547/H547*100</f>
        <v>45.28047773136811</v>
      </c>
    </row>
    <row r="548" spans="1:10" s="5" customFormat="1" ht="15.75">
      <c r="A548" s="93"/>
      <c r="B548" s="94"/>
      <c r="C548" s="94"/>
      <c r="D548" s="94"/>
      <c r="E548" s="95"/>
      <c r="F548" s="95"/>
      <c r="G548" s="96"/>
      <c r="H548" s="95"/>
      <c r="I548" s="95"/>
      <c r="J548" s="96"/>
    </row>
    <row r="549" spans="1:10" s="5" customFormat="1" ht="15.75">
      <c r="A549" s="93"/>
      <c r="B549" s="94"/>
      <c r="C549" s="94"/>
      <c r="D549" s="94"/>
      <c r="E549" s="95"/>
      <c r="F549" s="95"/>
      <c r="G549" s="96"/>
      <c r="H549" s="95"/>
      <c r="I549" s="95"/>
      <c r="J549" s="96"/>
    </row>
    <row r="550" spans="1:10" s="5" customFormat="1" ht="15.75">
      <c r="A550" s="93"/>
      <c r="B550" s="94"/>
      <c r="C550" s="94"/>
      <c r="D550" s="94"/>
      <c r="E550" s="95"/>
      <c r="F550" s="95"/>
      <c r="G550" s="96"/>
      <c r="H550" s="95"/>
      <c r="I550" s="95"/>
      <c r="J550" s="96"/>
    </row>
    <row r="551" spans="1:10" s="5" customFormat="1" ht="15.75">
      <c r="A551" s="93"/>
      <c r="B551" s="94"/>
      <c r="C551" s="94"/>
      <c r="D551" s="94"/>
      <c r="E551" s="95"/>
      <c r="F551" s="95"/>
      <c r="G551" s="96"/>
      <c r="H551" s="95"/>
      <c r="I551" s="95"/>
      <c r="J551" s="96"/>
    </row>
    <row r="552" spans="1:10" s="5" customFormat="1" ht="15.75">
      <c r="A552" s="93"/>
      <c r="B552" s="94"/>
      <c r="C552" s="94"/>
      <c r="D552" s="94"/>
      <c r="E552" s="95"/>
      <c r="F552" s="95"/>
      <c r="G552" s="96"/>
      <c r="H552" s="95"/>
      <c r="I552" s="95"/>
      <c r="J552" s="96"/>
    </row>
    <row r="553" spans="1:10" s="5" customFormat="1" ht="15.75">
      <c r="A553" s="93"/>
      <c r="B553" s="94"/>
      <c r="C553" s="94"/>
      <c r="D553" s="94"/>
      <c r="E553" s="95"/>
      <c r="F553" s="95"/>
      <c r="G553" s="96"/>
      <c r="H553" s="95"/>
      <c r="I553" s="95"/>
      <c r="J553" s="96"/>
    </row>
    <row r="554" spans="1:10" s="5" customFormat="1" ht="15.75">
      <c r="A554" s="93"/>
      <c r="B554" s="94"/>
      <c r="C554" s="94"/>
      <c r="D554" s="94"/>
      <c r="E554" s="95"/>
      <c r="F554" s="95"/>
      <c r="G554" s="96"/>
      <c r="H554" s="95"/>
      <c r="I554" s="95"/>
      <c r="J554" s="96"/>
    </row>
    <row r="555" spans="1:10" s="5" customFormat="1" ht="15.75">
      <c r="A555" s="93"/>
      <c r="B555" s="94"/>
      <c r="C555" s="94"/>
      <c r="D555" s="94"/>
      <c r="E555" s="95"/>
      <c r="F555" s="95"/>
      <c r="G555" s="96"/>
      <c r="H555" s="95"/>
      <c r="I555" s="95"/>
      <c r="J555" s="96"/>
    </row>
    <row r="556" spans="1:10" s="5" customFormat="1" ht="15.75">
      <c r="A556" s="93"/>
      <c r="B556" s="94"/>
      <c r="C556" s="94"/>
      <c r="D556" s="94"/>
      <c r="E556" s="95"/>
      <c r="F556" s="95"/>
      <c r="G556" s="96"/>
      <c r="H556" s="95"/>
      <c r="I556" s="95"/>
      <c r="J556" s="96"/>
    </row>
    <row r="557" spans="1:10" s="5" customFormat="1" ht="15.75">
      <c r="A557" s="93"/>
      <c r="B557" s="94"/>
      <c r="C557" s="94"/>
      <c r="D557" s="94"/>
      <c r="E557" s="95"/>
      <c r="F557" s="95"/>
      <c r="G557" s="96"/>
      <c r="H557" s="95"/>
      <c r="I557" s="95"/>
      <c r="J557" s="96"/>
    </row>
    <row r="558" spans="1:10" s="5" customFormat="1" ht="15.75">
      <c r="A558" s="93"/>
      <c r="B558" s="94"/>
      <c r="C558" s="94"/>
      <c r="D558" s="94"/>
      <c r="E558" s="95"/>
      <c r="F558" s="95"/>
      <c r="G558" s="96"/>
      <c r="H558" s="95"/>
      <c r="I558" s="95"/>
      <c r="J558" s="96"/>
    </row>
    <row r="559" spans="1:10" s="5" customFormat="1" ht="15.75">
      <c r="A559" s="93"/>
      <c r="B559" s="94"/>
      <c r="C559" s="94"/>
      <c r="D559" s="94"/>
      <c r="E559" s="97"/>
      <c r="F559" s="95"/>
      <c r="G559" s="96"/>
      <c r="H559" s="97"/>
      <c r="I559" s="95"/>
      <c r="J559" s="96"/>
    </row>
    <row r="560" spans="1:10" ht="15.75">
      <c r="A560" s="29"/>
      <c r="B560" s="29"/>
      <c r="C560" s="72" t="s">
        <v>326</v>
      </c>
      <c r="D560" s="72"/>
      <c r="E560" s="98">
        <f>E562+E601</f>
        <v>11807811.56</v>
      </c>
      <c r="F560" s="98">
        <f>F562+F601</f>
        <v>6611477.93</v>
      </c>
      <c r="G560" s="39">
        <f aca="true" t="shared" si="14" ref="G560:G581">F560/E560*100</f>
        <v>55.99240719928969</v>
      </c>
      <c r="H560" s="29"/>
      <c r="I560" s="29"/>
      <c r="J560" s="29"/>
    </row>
    <row r="561" spans="1:10" ht="15.75">
      <c r="A561" s="29"/>
      <c r="B561" s="29"/>
      <c r="C561" s="72"/>
      <c r="D561" s="72"/>
      <c r="E561" s="98"/>
      <c r="F561" s="98"/>
      <c r="G561" s="39"/>
      <c r="H561" s="29"/>
      <c r="I561" s="29"/>
      <c r="J561" s="29"/>
    </row>
    <row r="562" spans="1:10" ht="15.75">
      <c r="A562" s="29"/>
      <c r="B562" s="29"/>
      <c r="C562" s="72" t="s">
        <v>91</v>
      </c>
      <c r="D562" s="72" t="s">
        <v>322</v>
      </c>
      <c r="E562" s="98">
        <f>E564+E575+E578+E580+E586+E591</f>
        <v>11583991.56</v>
      </c>
      <c r="F562" s="98">
        <f>F564+F575+F578+F580+F586+F591</f>
        <v>6414267.83</v>
      </c>
      <c r="G562" s="39">
        <f t="shared" si="14"/>
        <v>55.371827549915785</v>
      </c>
      <c r="H562" s="29"/>
      <c r="I562" s="29"/>
      <c r="J562" s="29"/>
    </row>
    <row r="563" spans="1:10" ht="15.75">
      <c r="A563" s="29"/>
      <c r="B563" s="29"/>
      <c r="C563" s="72"/>
      <c r="D563" s="72"/>
      <c r="E563" s="98"/>
      <c r="F563" s="98"/>
      <c r="G563" s="38"/>
      <c r="H563" s="29"/>
      <c r="I563" s="29"/>
      <c r="J563" s="29"/>
    </row>
    <row r="564" spans="1:10" ht="15.75">
      <c r="A564" s="29"/>
      <c r="B564" s="29"/>
      <c r="C564" s="72" t="s">
        <v>100</v>
      </c>
      <c r="D564" s="72" t="s">
        <v>93</v>
      </c>
      <c r="E564" s="98">
        <f>E565+E566+E567+E568+E569+E570+E571+E572+E573+E574</f>
        <v>3556150</v>
      </c>
      <c r="F564" s="98">
        <f>F565+F566+F567+F568+F569+F570+F571+F572+F573+F574</f>
        <v>1704892.42</v>
      </c>
      <c r="G564" s="38">
        <f t="shared" si="14"/>
        <v>47.94208399533203</v>
      </c>
      <c r="H564" s="29"/>
      <c r="I564" s="29"/>
      <c r="J564" s="29"/>
    </row>
    <row r="565" spans="1:10" ht="15">
      <c r="A565" s="29"/>
      <c r="B565" s="29"/>
      <c r="C565" s="29" t="s">
        <v>119</v>
      </c>
      <c r="D565" s="29" t="s">
        <v>48</v>
      </c>
      <c r="E565" s="67">
        <v>1304400</v>
      </c>
      <c r="F565" s="68">
        <v>677678.44</v>
      </c>
      <c r="G565" s="65">
        <f t="shared" si="14"/>
        <v>51.95326893590922</v>
      </c>
      <c r="H565" s="29"/>
      <c r="I565" s="29"/>
      <c r="J565" s="29"/>
    </row>
    <row r="566" spans="1:10" ht="15">
      <c r="A566" s="29"/>
      <c r="B566" s="29"/>
      <c r="C566" s="29" t="s">
        <v>120</v>
      </c>
      <c r="D566" s="29" t="s">
        <v>49</v>
      </c>
      <c r="E566" s="67">
        <v>658000</v>
      </c>
      <c r="F566" s="68">
        <v>270653.62</v>
      </c>
      <c r="G566" s="56">
        <f t="shared" si="14"/>
        <v>41.132768996960486</v>
      </c>
      <c r="H566" s="29"/>
      <c r="I566" s="29"/>
      <c r="J566" s="29"/>
    </row>
    <row r="567" spans="1:21" ht="15">
      <c r="A567" s="29"/>
      <c r="B567" s="29"/>
      <c r="C567" s="29" t="s">
        <v>121</v>
      </c>
      <c r="D567" s="29" t="s">
        <v>50</v>
      </c>
      <c r="E567" s="67">
        <v>114000</v>
      </c>
      <c r="F567" s="68">
        <v>63222.12</v>
      </c>
      <c r="G567" s="65">
        <f t="shared" si="14"/>
        <v>55.458000000000006</v>
      </c>
      <c r="H567" s="29"/>
      <c r="I567" s="29"/>
      <c r="J567" s="29"/>
      <c r="U567">
        <f>E1408+E569</f>
        <v>5000</v>
      </c>
    </row>
    <row r="568" spans="1:10" ht="15">
      <c r="A568" s="29"/>
      <c r="B568" s="29"/>
      <c r="C568" s="29" t="s">
        <v>122</v>
      </c>
      <c r="D568" s="29" t="s">
        <v>51</v>
      </c>
      <c r="E568" s="67">
        <v>26500</v>
      </c>
      <c r="F568" s="68">
        <v>11349</v>
      </c>
      <c r="G568" s="65">
        <f t="shared" si="14"/>
        <v>42.82641509433962</v>
      </c>
      <c r="H568" s="29"/>
      <c r="I568" s="29"/>
      <c r="J568" s="29"/>
    </row>
    <row r="569" spans="1:10" ht="15">
      <c r="A569" s="29"/>
      <c r="B569" s="29"/>
      <c r="C569" s="29" t="s">
        <v>117</v>
      </c>
      <c r="D569" s="29" t="s">
        <v>94</v>
      </c>
      <c r="E569" s="99">
        <f>E163</f>
        <v>5000</v>
      </c>
      <c r="F569" s="100">
        <v>4542.26</v>
      </c>
      <c r="G569" s="56">
        <f t="shared" si="14"/>
        <v>90.8452</v>
      </c>
      <c r="H569" s="29"/>
      <c r="I569" s="29"/>
      <c r="J569" s="29"/>
    </row>
    <row r="570" spans="1:10" ht="15">
      <c r="A570" s="29"/>
      <c r="B570" s="29"/>
      <c r="C570" s="29" t="s">
        <v>124</v>
      </c>
      <c r="D570" s="29" t="s">
        <v>277</v>
      </c>
      <c r="E570" s="99">
        <v>51000</v>
      </c>
      <c r="F570" s="100">
        <v>40406</v>
      </c>
      <c r="G570" s="56">
        <f t="shared" si="14"/>
        <v>79.22745098039215</v>
      </c>
      <c r="H570" s="29"/>
      <c r="I570" s="29"/>
      <c r="J570" s="29"/>
    </row>
    <row r="571" spans="1:10" ht="15">
      <c r="A571" s="29"/>
      <c r="B571" s="29"/>
      <c r="C571" s="29" t="s">
        <v>125</v>
      </c>
      <c r="D571" s="29" t="s">
        <v>276</v>
      </c>
      <c r="E571" s="99">
        <v>30000</v>
      </c>
      <c r="F571" s="101">
        <v>8677.76</v>
      </c>
      <c r="G571" s="56">
        <f t="shared" si="14"/>
        <v>28.925866666666668</v>
      </c>
      <c r="H571" s="29"/>
      <c r="I571" s="29"/>
      <c r="J571" s="29"/>
    </row>
    <row r="572" spans="1:10" ht="15">
      <c r="A572" s="29"/>
      <c r="B572" s="29"/>
      <c r="C572" s="29" t="s">
        <v>115</v>
      </c>
      <c r="D572" s="29" t="s">
        <v>95</v>
      </c>
      <c r="E572" s="99">
        <v>15000</v>
      </c>
      <c r="F572" s="100">
        <v>8193.9</v>
      </c>
      <c r="G572" s="56">
        <f t="shared" si="14"/>
        <v>54.626</v>
      </c>
      <c r="H572" s="29"/>
      <c r="I572" s="29"/>
      <c r="J572" s="29"/>
    </row>
    <row r="573" spans="1:10" ht="15">
      <c r="A573" s="29"/>
      <c r="B573" s="29"/>
      <c r="C573" s="29" t="s">
        <v>127</v>
      </c>
      <c r="D573" s="29" t="s">
        <v>96</v>
      </c>
      <c r="E573" s="99">
        <v>80000</v>
      </c>
      <c r="F573" s="100">
        <v>28935.32</v>
      </c>
      <c r="G573" s="56">
        <f t="shared" si="14"/>
        <v>36.16915</v>
      </c>
      <c r="H573" s="29"/>
      <c r="I573" s="29"/>
      <c r="J573" s="29"/>
    </row>
    <row r="574" spans="1:10" ht="15">
      <c r="A574" s="29"/>
      <c r="B574" s="29"/>
      <c r="C574" s="29" t="s">
        <v>126</v>
      </c>
      <c r="D574" s="29" t="s">
        <v>97</v>
      </c>
      <c r="E574" s="99">
        <v>1272250</v>
      </c>
      <c r="F574" s="100">
        <v>591234</v>
      </c>
      <c r="G574" s="65">
        <f t="shared" si="14"/>
        <v>46.47152682255846</v>
      </c>
      <c r="H574" s="29"/>
      <c r="I574" s="29"/>
      <c r="J574" s="29"/>
    </row>
    <row r="575" spans="1:10" ht="15.75">
      <c r="A575" s="29"/>
      <c r="B575" s="29"/>
      <c r="C575" s="72" t="s">
        <v>104</v>
      </c>
      <c r="D575" s="72" t="s">
        <v>99</v>
      </c>
      <c r="E575" s="98">
        <f>E576</f>
        <v>149000</v>
      </c>
      <c r="F575" s="98">
        <f>F576</f>
        <v>79928.14</v>
      </c>
      <c r="G575" s="39">
        <f t="shared" si="14"/>
        <v>53.64304697986577</v>
      </c>
      <c r="H575" s="29"/>
      <c r="I575" s="29"/>
      <c r="J575" s="29"/>
    </row>
    <row r="576" spans="1:10" ht="15">
      <c r="A576" s="29"/>
      <c r="B576" s="29"/>
      <c r="C576" s="29"/>
      <c r="D576" s="29" t="s">
        <v>101</v>
      </c>
      <c r="E576" s="99">
        <v>149000</v>
      </c>
      <c r="F576" s="100">
        <v>79928.14</v>
      </c>
      <c r="G576" s="56">
        <f t="shared" si="14"/>
        <v>53.64304697986577</v>
      </c>
      <c r="H576" s="29"/>
      <c r="I576" s="29"/>
      <c r="J576" s="29"/>
    </row>
    <row r="577" spans="1:10" ht="15">
      <c r="A577" s="29"/>
      <c r="B577" s="29"/>
      <c r="C577" s="29"/>
      <c r="D577" s="29"/>
      <c r="E577" s="99"/>
      <c r="F577" s="100"/>
      <c r="G577" s="56"/>
      <c r="H577" s="29"/>
      <c r="I577" s="29"/>
      <c r="J577" s="29"/>
    </row>
    <row r="578" spans="1:10" s="5" customFormat="1" ht="15.75">
      <c r="A578" s="72"/>
      <c r="B578" s="72"/>
      <c r="C578" s="72" t="s">
        <v>193</v>
      </c>
      <c r="D578" s="72" t="s">
        <v>242</v>
      </c>
      <c r="E578" s="98">
        <v>73460</v>
      </c>
      <c r="F578" s="98">
        <v>41863.81</v>
      </c>
      <c r="G578" s="38">
        <f t="shared" si="14"/>
        <v>56.98857881840457</v>
      </c>
      <c r="H578" s="72"/>
      <c r="I578" s="72"/>
      <c r="J578" s="72"/>
    </row>
    <row r="579" spans="1:10" s="5" customFormat="1" ht="15.75">
      <c r="A579" s="72"/>
      <c r="B579" s="72"/>
      <c r="C579" s="72"/>
      <c r="D579" s="72"/>
      <c r="E579" s="98"/>
      <c r="F579" s="98"/>
      <c r="G579" s="38"/>
      <c r="H579" s="72"/>
      <c r="I579" s="72"/>
      <c r="J579" s="72"/>
    </row>
    <row r="580" spans="1:10" ht="15.75">
      <c r="A580" s="29"/>
      <c r="B580" s="29"/>
      <c r="C580" s="72" t="s">
        <v>314</v>
      </c>
      <c r="D580" s="72" t="s">
        <v>102</v>
      </c>
      <c r="E580" s="98">
        <v>164940</v>
      </c>
      <c r="F580" s="98">
        <v>106870.9</v>
      </c>
      <c r="G580" s="38">
        <f t="shared" si="14"/>
        <v>64.79380380744513</v>
      </c>
      <c r="H580" s="29"/>
      <c r="I580" s="29"/>
      <c r="J580" s="29"/>
    </row>
    <row r="581" spans="1:10" s="8" customFormat="1" ht="15">
      <c r="A581" s="29"/>
      <c r="B581" s="29"/>
      <c r="C581" s="12"/>
      <c r="D581" s="12" t="s">
        <v>267</v>
      </c>
      <c r="E581" s="102">
        <v>60000</v>
      </c>
      <c r="F581" s="103">
        <v>47624.12</v>
      </c>
      <c r="G581" s="56">
        <f t="shared" si="14"/>
        <v>79.37353333333334</v>
      </c>
      <c r="H581" s="27"/>
      <c r="I581" s="29"/>
      <c r="J581" s="29"/>
    </row>
    <row r="582" spans="1:10" s="8" customFormat="1" ht="15.75">
      <c r="A582" s="29"/>
      <c r="B582" s="29"/>
      <c r="C582" s="29"/>
      <c r="D582" s="29" t="s">
        <v>268</v>
      </c>
      <c r="E582" s="99"/>
      <c r="F582" s="99"/>
      <c r="G582" s="39"/>
      <c r="H582" s="29"/>
      <c r="I582" s="29"/>
      <c r="J582" s="29"/>
    </row>
    <row r="583" spans="1:10" s="8" customFormat="1" ht="15.75">
      <c r="A583" s="29"/>
      <c r="B583" s="29"/>
      <c r="C583" s="29"/>
      <c r="D583" s="29"/>
      <c r="E583" s="99"/>
      <c r="F583" s="99"/>
      <c r="G583" s="39"/>
      <c r="H583" s="29"/>
      <c r="I583" s="29"/>
      <c r="J583" s="29"/>
    </row>
    <row r="584" spans="1:10" s="5" customFormat="1" ht="15.75">
      <c r="A584" s="72"/>
      <c r="B584" s="72"/>
      <c r="C584" s="72" t="s">
        <v>92</v>
      </c>
      <c r="D584" s="72" t="s">
        <v>315</v>
      </c>
      <c r="E584" s="98">
        <f>E564+E575+E578+E580</f>
        <v>3943550</v>
      </c>
      <c r="F584" s="98">
        <f>F564+F575+F578+F580</f>
        <v>1933555.2699999998</v>
      </c>
      <c r="G584" s="39">
        <f>F584/E584*100</f>
        <v>49.030829328904154</v>
      </c>
      <c r="H584" s="72"/>
      <c r="I584" s="72"/>
      <c r="J584" s="72"/>
    </row>
    <row r="585" spans="1:10" s="5" customFormat="1" ht="15.75">
      <c r="A585" s="72"/>
      <c r="B585" s="72"/>
      <c r="C585" s="72"/>
      <c r="D585" s="72"/>
      <c r="E585" s="98"/>
      <c r="F585" s="98"/>
      <c r="G585" s="38"/>
      <c r="H585" s="72"/>
      <c r="I585" s="72"/>
      <c r="J585" s="72"/>
    </row>
    <row r="586" spans="1:10" ht="15.75">
      <c r="A586" s="29"/>
      <c r="B586" s="29"/>
      <c r="C586" s="72" t="s">
        <v>319</v>
      </c>
      <c r="D586" s="72" t="s">
        <v>171</v>
      </c>
      <c r="E586" s="104">
        <f>E587+E588+E589</f>
        <v>4721378</v>
      </c>
      <c r="F586" s="98">
        <f>F587+F588+F589</f>
        <v>2780666</v>
      </c>
      <c r="G586" s="38">
        <f>F586/E586*100</f>
        <v>58.89522084442296</v>
      </c>
      <c r="H586" s="29"/>
      <c r="I586" s="29"/>
      <c r="J586" s="29"/>
    </row>
    <row r="587" spans="1:10" ht="15">
      <c r="A587" s="29"/>
      <c r="B587" s="29"/>
      <c r="C587" s="29"/>
      <c r="D587" s="29" t="s">
        <v>103</v>
      </c>
      <c r="E587" s="99">
        <v>3639804</v>
      </c>
      <c r="F587" s="100">
        <v>2239880</v>
      </c>
      <c r="G587" s="56">
        <f>F587/E587*100</f>
        <v>61.53847844554268</v>
      </c>
      <c r="H587" s="29"/>
      <c r="I587" s="29"/>
      <c r="J587" s="29"/>
    </row>
    <row r="588" spans="1:10" ht="15">
      <c r="A588" s="29"/>
      <c r="B588" s="29"/>
      <c r="C588" s="29"/>
      <c r="D588" s="29" t="s">
        <v>172</v>
      </c>
      <c r="E588" s="99">
        <v>1004152</v>
      </c>
      <c r="F588" s="100">
        <v>502074</v>
      </c>
      <c r="G588" s="56">
        <f>F588/E588*100</f>
        <v>49.999800826966435</v>
      </c>
      <c r="H588" s="29"/>
      <c r="I588" s="29"/>
      <c r="J588" s="29"/>
    </row>
    <row r="589" spans="1:10" ht="15">
      <c r="A589" s="29"/>
      <c r="B589" s="29"/>
      <c r="C589" s="29"/>
      <c r="D589" s="29" t="s">
        <v>266</v>
      </c>
      <c r="E589" s="99">
        <v>77422</v>
      </c>
      <c r="F589" s="100">
        <v>38712</v>
      </c>
      <c r="G589" s="56">
        <f aca="true" t="shared" si="15" ref="G589:G617">F589/E589*100</f>
        <v>50.00129162253623</v>
      </c>
      <c r="H589" s="29"/>
      <c r="I589" s="29"/>
      <c r="J589" s="29"/>
    </row>
    <row r="590" spans="1:10" ht="15">
      <c r="A590" s="29"/>
      <c r="B590" s="29"/>
      <c r="C590" s="29"/>
      <c r="D590" s="29"/>
      <c r="E590" s="99"/>
      <c r="F590" s="100"/>
      <c r="G590" s="56"/>
      <c r="H590" s="29"/>
      <c r="I590" s="29"/>
      <c r="J590" s="29"/>
    </row>
    <row r="591" spans="1:10" ht="15.75">
      <c r="A591" s="29"/>
      <c r="B591" s="29"/>
      <c r="C591" s="72" t="s">
        <v>320</v>
      </c>
      <c r="D591" s="72" t="s">
        <v>243</v>
      </c>
      <c r="E591" s="98">
        <f>E592+E594+E596</f>
        <v>2919063.56</v>
      </c>
      <c r="F591" s="98">
        <f>F592+F594+F596</f>
        <v>1700046.56</v>
      </c>
      <c r="G591" s="38">
        <f t="shared" si="15"/>
        <v>58.23944991454726</v>
      </c>
      <c r="H591" s="29"/>
      <c r="I591" s="29"/>
      <c r="J591" s="29"/>
    </row>
    <row r="592" spans="1:10" ht="15">
      <c r="A592" s="29"/>
      <c r="B592" s="29"/>
      <c r="C592" s="29" t="s">
        <v>316</v>
      </c>
      <c r="D592" s="29" t="s">
        <v>244</v>
      </c>
      <c r="E592" s="99">
        <v>495873</v>
      </c>
      <c r="F592" s="100">
        <v>386870</v>
      </c>
      <c r="G592" s="56">
        <f t="shared" si="15"/>
        <v>78.01796024385276</v>
      </c>
      <c r="H592" s="29"/>
      <c r="I592" s="29"/>
      <c r="J592" s="29"/>
    </row>
    <row r="593" spans="1:10" ht="15.75">
      <c r="A593" s="29"/>
      <c r="B593" s="29"/>
      <c r="C593" s="29"/>
      <c r="D593" s="29" t="s">
        <v>245</v>
      </c>
      <c r="E593" s="99"/>
      <c r="F593" s="99"/>
      <c r="G593" s="39"/>
      <c r="H593" s="29"/>
      <c r="I593" s="29"/>
      <c r="J593" s="29"/>
    </row>
    <row r="594" spans="1:10" ht="15">
      <c r="A594" s="29"/>
      <c r="B594" s="29"/>
      <c r="C594" s="29" t="s">
        <v>317</v>
      </c>
      <c r="D594" s="29" t="s">
        <v>246</v>
      </c>
      <c r="E594" s="100">
        <v>2415690.56</v>
      </c>
      <c r="F594" s="100">
        <v>1309426.56</v>
      </c>
      <c r="G594" s="65">
        <f t="shared" si="15"/>
        <v>54.20506176089044</v>
      </c>
      <c r="H594" s="29"/>
      <c r="I594" s="29"/>
      <c r="J594" s="29"/>
    </row>
    <row r="595" spans="1:10" ht="15">
      <c r="A595" s="29"/>
      <c r="B595" s="29"/>
      <c r="C595" s="29"/>
      <c r="D595" s="29" t="s">
        <v>247</v>
      </c>
      <c r="E595" s="99"/>
      <c r="F595" s="99"/>
      <c r="G595" s="65"/>
      <c r="H595" s="29"/>
      <c r="I595" s="29"/>
      <c r="J595" s="29"/>
    </row>
    <row r="596" spans="1:10" ht="15">
      <c r="A596" s="29"/>
      <c r="B596" s="29"/>
      <c r="C596" s="29" t="s">
        <v>318</v>
      </c>
      <c r="D596" s="29" t="s">
        <v>248</v>
      </c>
      <c r="E596" s="99">
        <v>7500</v>
      </c>
      <c r="F596" s="99">
        <v>3750</v>
      </c>
      <c r="G596" s="65">
        <f t="shared" si="15"/>
        <v>50</v>
      </c>
      <c r="H596" s="29"/>
      <c r="I596" s="29"/>
      <c r="J596" s="29"/>
    </row>
    <row r="597" spans="1:10" ht="15.75">
      <c r="A597" s="29"/>
      <c r="B597" s="29"/>
      <c r="C597" s="29"/>
      <c r="D597" s="29" t="s">
        <v>249</v>
      </c>
      <c r="E597" s="99"/>
      <c r="F597" s="99"/>
      <c r="G597" s="38"/>
      <c r="H597" s="29"/>
      <c r="I597" s="29"/>
      <c r="J597" s="29"/>
    </row>
    <row r="598" spans="1:10" ht="15.75">
      <c r="A598" s="29"/>
      <c r="B598" s="29"/>
      <c r="C598" s="29"/>
      <c r="D598" s="29"/>
      <c r="E598" s="99"/>
      <c r="F598" s="99"/>
      <c r="G598" s="38"/>
      <c r="H598" s="29"/>
      <c r="I598" s="29"/>
      <c r="J598" s="29"/>
    </row>
    <row r="599" spans="1:10" ht="15.75">
      <c r="A599" s="29"/>
      <c r="B599" s="29"/>
      <c r="C599" s="72" t="s">
        <v>98</v>
      </c>
      <c r="D599" s="72" t="s">
        <v>321</v>
      </c>
      <c r="E599" s="98">
        <f>E586+E591</f>
        <v>7640441.5600000005</v>
      </c>
      <c r="F599" s="98">
        <f>F586+F591</f>
        <v>4480712.5600000005</v>
      </c>
      <c r="G599" s="39">
        <f t="shared" si="15"/>
        <v>58.644680740153454</v>
      </c>
      <c r="H599" s="29"/>
      <c r="I599" s="29"/>
      <c r="J599" s="29"/>
    </row>
    <row r="600" spans="1:10" ht="15.75">
      <c r="A600" s="29"/>
      <c r="B600" s="29"/>
      <c r="C600" s="72"/>
      <c r="D600" s="72"/>
      <c r="E600" s="98"/>
      <c r="F600" s="98"/>
      <c r="G600" s="39"/>
      <c r="H600" s="29"/>
      <c r="I600" s="29"/>
      <c r="J600" s="29"/>
    </row>
    <row r="601" spans="1:10" ht="15.75">
      <c r="A601" s="29"/>
      <c r="B601" s="29"/>
      <c r="C601" s="72" t="s">
        <v>105</v>
      </c>
      <c r="D601" s="72" t="s">
        <v>327</v>
      </c>
      <c r="E601" s="98">
        <f>E602+E604+E605</f>
        <v>223820</v>
      </c>
      <c r="F601" s="98">
        <f>F602+F604+F605</f>
        <v>197210.1</v>
      </c>
      <c r="G601" s="39">
        <f t="shared" si="15"/>
        <v>88.11102671789831</v>
      </c>
      <c r="H601" s="29"/>
      <c r="I601" s="29"/>
      <c r="J601" s="29"/>
    </row>
    <row r="602" spans="1:10" s="8" customFormat="1" ht="15">
      <c r="A602" s="29"/>
      <c r="B602" s="29"/>
      <c r="C602" s="29" t="s">
        <v>252</v>
      </c>
      <c r="D602" s="29" t="s">
        <v>253</v>
      </c>
      <c r="E602" s="100">
        <v>5000</v>
      </c>
      <c r="F602" s="100">
        <v>837</v>
      </c>
      <c r="G602" s="65">
        <f>F602/E602*100</f>
        <v>16.74</v>
      </c>
      <c r="H602" s="29"/>
      <c r="I602" s="29"/>
      <c r="J602" s="29"/>
    </row>
    <row r="603" spans="1:10" s="8" customFormat="1" ht="15.75">
      <c r="A603" s="29"/>
      <c r="B603" s="29"/>
      <c r="C603" s="29"/>
      <c r="D603" s="29" t="s">
        <v>254</v>
      </c>
      <c r="E603" s="100"/>
      <c r="F603" s="100"/>
      <c r="G603" s="39"/>
      <c r="H603" s="29"/>
      <c r="I603" s="29"/>
      <c r="J603" s="29"/>
    </row>
    <row r="604" spans="1:10" s="8" customFormat="1" ht="15">
      <c r="A604" s="29"/>
      <c r="B604" s="29"/>
      <c r="C604" s="29" t="s">
        <v>173</v>
      </c>
      <c r="D604" s="29" t="s">
        <v>313</v>
      </c>
      <c r="E604" s="100">
        <v>100000</v>
      </c>
      <c r="F604" s="100">
        <v>77553.1</v>
      </c>
      <c r="G604" s="65">
        <f>F604/E604*100</f>
        <v>77.55310000000001</v>
      </c>
      <c r="H604" s="29"/>
      <c r="I604" s="29"/>
      <c r="J604" s="29"/>
    </row>
    <row r="605" spans="1:10" s="8" customFormat="1" ht="15">
      <c r="A605" s="29"/>
      <c r="B605" s="29"/>
      <c r="C605" s="29">
        <v>6298</v>
      </c>
      <c r="D605" s="29" t="s">
        <v>301</v>
      </c>
      <c r="E605" s="100">
        <v>118820</v>
      </c>
      <c r="F605" s="100">
        <v>118820</v>
      </c>
      <c r="G605" s="65">
        <f>F605/E605*100</f>
        <v>100</v>
      </c>
      <c r="H605" s="29"/>
      <c r="I605" s="29"/>
      <c r="J605" s="29"/>
    </row>
    <row r="606" spans="1:10" s="8" customFormat="1" ht="15.75">
      <c r="A606" s="29"/>
      <c r="B606" s="29"/>
      <c r="C606" s="29"/>
      <c r="D606" s="29" t="s">
        <v>302</v>
      </c>
      <c r="E606" s="29"/>
      <c r="F606" s="29"/>
      <c r="G606" s="39"/>
      <c r="H606" s="29"/>
      <c r="I606" s="29"/>
      <c r="J606" s="29"/>
    </row>
    <row r="607" spans="1:10" s="8" customFormat="1" ht="15.75">
      <c r="A607" s="29"/>
      <c r="B607" s="29"/>
      <c r="C607" s="29"/>
      <c r="D607" s="29"/>
      <c r="E607" s="29"/>
      <c r="F607" s="29"/>
      <c r="G607" s="39"/>
      <c r="H607" s="29"/>
      <c r="I607" s="29"/>
      <c r="J607" s="29"/>
    </row>
    <row r="608" spans="1:10" s="5" customFormat="1" ht="15.75">
      <c r="A608" s="72"/>
      <c r="B608" s="72"/>
      <c r="C608" s="72" t="s">
        <v>91</v>
      </c>
      <c r="D608" s="72" t="s">
        <v>323</v>
      </c>
      <c r="E608" s="98">
        <v>11497811.56</v>
      </c>
      <c r="F608" s="98">
        <v>5646111.78</v>
      </c>
      <c r="G608" s="39">
        <f t="shared" si="15"/>
        <v>49.105968997112356</v>
      </c>
      <c r="H608" s="72"/>
      <c r="I608" s="72"/>
      <c r="J608" s="72"/>
    </row>
    <row r="609" spans="1:10" ht="15">
      <c r="A609" s="29"/>
      <c r="B609" s="29"/>
      <c r="C609" s="29"/>
      <c r="D609" s="29" t="s">
        <v>293</v>
      </c>
      <c r="E609" s="100">
        <v>4351046.5</v>
      </c>
      <c r="F609" s="100">
        <v>2205370.18</v>
      </c>
      <c r="G609" s="56">
        <f t="shared" si="15"/>
        <v>50.68597129449203</v>
      </c>
      <c r="H609" s="29"/>
      <c r="I609" s="29"/>
      <c r="J609" s="29"/>
    </row>
    <row r="610" spans="1:10" ht="15">
      <c r="A610" s="29"/>
      <c r="B610" s="29"/>
      <c r="C610" s="29"/>
      <c r="D610" s="29" t="s">
        <v>292</v>
      </c>
      <c r="E610" s="100">
        <v>879575.5</v>
      </c>
      <c r="F610" s="100">
        <v>422122.23</v>
      </c>
      <c r="G610" s="56">
        <f t="shared" si="15"/>
        <v>47.99158571379034</v>
      </c>
      <c r="H610" s="29"/>
      <c r="I610" s="29"/>
      <c r="J610" s="29"/>
    </row>
    <row r="611" spans="1:10" ht="15">
      <c r="A611" s="29"/>
      <c r="B611" s="29"/>
      <c r="C611" s="29"/>
      <c r="D611" s="29" t="s">
        <v>106</v>
      </c>
      <c r="E611" s="99">
        <v>483500</v>
      </c>
      <c r="F611" s="100">
        <v>249560</v>
      </c>
      <c r="G611" s="56">
        <f t="shared" si="15"/>
        <v>51.615305067218195</v>
      </c>
      <c r="H611" s="29"/>
      <c r="I611" s="29"/>
      <c r="J611" s="29"/>
    </row>
    <row r="612" spans="1:10" ht="15">
      <c r="A612" s="29"/>
      <c r="B612" s="29"/>
      <c r="C612" s="29"/>
      <c r="D612" s="29" t="s">
        <v>107</v>
      </c>
      <c r="E612" s="99">
        <v>50000</v>
      </c>
      <c r="F612" s="100">
        <v>7849.51</v>
      </c>
      <c r="G612" s="56">
        <f t="shared" si="15"/>
        <v>15.699019999999999</v>
      </c>
      <c r="H612" s="29"/>
      <c r="I612" s="29"/>
      <c r="J612" s="29"/>
    </row>
    <row r="613" spans="1:10" ht="15">
      <c r="A613" s="29"/>
      <c r="B613" s="29"/>
      <c r="C613" s="29"/>
      <c r="D613" s="29"/>
      <c r="E613" s="99"/>
      <c r="F613" s="100"/>
      <c r="G613" s="56"/>
      <c r="H613" s="29"/>
      <c r="I613" s="29"/>
      <c r="J613" s="29"/>
    </row>
    <row r="614" spans="1:10" s="5" customFormat="1" ht="15.75">
      <c r="A614" s="72"/>
      <c r="B614" s="72"/>
      <c r="C614" s="72" t="s">
        <v>105</v>
      </c>
      <c r="D614" s="72" t="s">
        <v>324</v>
      </c>
      <c r="E614" s="104">
        <v>1720000</v>
      </c>
      <c r="F614" s="98">
        <v>338976.44</v>
      </c>
      <c r="G614" s="38">
        <f t="shared" si="15"/>
        <v>19.707932558139536</v>
      </c>
      <c r="H614" s="72"/>
      <c r="I614" s="72"/>
      <c r="J614" s="72"/>
    </row>
    <row r="615" spans="1:10" ht="15">
      <c r="A615" s="29"/>
      <c r="B615" s="29"/>
      <c r="C615" s="29"/>
      <c r="D615" s="29" t="s">
        <v>108</v>
      </c>
      <c r="E615" s="99">
        <v>1615000</v>
      </c>
      <c r="F615" s="100">
        <v>338093.65</v>
      </c>
      <c r="G615" s="56">
        <f t="shared" si="15"/>
        <v>20.93459133126935</v>
      </c>
      <c r="H615" s="29"/>
      <c r="I615" s="29"/>
      <c r="J615" s="29"/>
    </row>
    <row r="616" spans="1:10" ht="15">
      <c r="A616" s="29"/>
      <c r="B616" s="29"/>
      <c r="C616" s="29"/>
      <c r="D616" s="29"/>
      <c r="E616" s="99"/>
      <c r="F616" s="100"/>
      <c r="G616" s="56"/>
      <c r="H616" s="29"/>
      <c r="I616" s="29"/>
      <c r="J616" s="29"/>
    </row>
    <row r="617" spans="1:10" s="5" customFormat="1" ht="15.75">
      <c r="A617" s="72"/>
      <c r="B617" s="72"/>
      <c r="C617" s="72"/>
      <c r="D617" s="72" t="s">
        <v>325</v>
      </c>
      <c r="E617" s="98">
        <f>E608+E614</f>
        <v>13217811.56</v>
      </c>
      <c r="F617" s="98">
        <f>F608+F614</f>
        <v>5985088.220000001</v>
      </c>
      <c r="G617" s="38">
        <f t="shared" si="15"/>
        <v>45.280477731368116</v>
      </c>
      <c r="H617" s="72"/>
      <c r="I617" s="72"/>
      <c r="J617" s="72"/>
    </row>
    <row r="618" spans="1:10" ht="15.75">
      <c r="A618" s="29"/>
      <c r="B618" s="29"/>
      <c r="C618" s="29"/>
      <c r="D618" s="29"/>
      <c r="E618" s="99"/>
      <c r="F618" s="99"/>
      <c r="G618" s="72"/>
      <c r="H618" s="29"/>
      <c r="I618" s="29"/>
      <c r="J618" s="29"/>
    </row>
    <row r="619" spans="1:10" ht="15.75">
      <c r="A619" s="29"/>
      <c r="B619" s="29"/>
      <c r="C619" s="29"/>
      <c r="D619" s="29"/>
      <c r="E619" s="99"/>
      <c r="F619" s="99"/>
      <c r="G619" s="72"/>
      <c r="H619" s="29"/>
      <c r="I619" s="29"/>
      <c r="J619" s="29"/>
    </row>
    <row r="620" spans="1:10" ht="15.75">
      <c r="A620" s="29"/>
      <c r="B620" s="29"/>
      <c r="C620" s="29"/>
      <c r="D620" s="29"/>
      <c r="E620" s="29"/>
      <c r="F620" s="29"/>
      <c r="G620" s="72"/>
      <c r="H620" s="29"/>
      <c r="I620" s="29"/>
      <c r="J620" s="29"/>
    </row>
    <row r="621" spans="1:10" ht="15">
      <c r="A621" s="29"/>
      <c r="B621" s="29"/>
      <c r="C621" s="29"/>
      <c r="D621" s="29"/>
      <c r="E621" s="29"/>
      <c r="F621" s="29"/>
      <c r="G621" s="29"/>
      <c r="H621" s="29"/>
      <c r="I621" s="29"/>
      <c r="J621" s="29"/>
    </row>
    <row r="622" spans="1:10" ht="15">
      <c r="A622" s="29"/>
      <c r="B622" s="29"/>
      <c r="C622" s="29"/>
      <c r="D622" s="29"/>
      <c r="E622" s="29"/>
      <c r="F622" s="29"/>
      <c r="G622" s="29"/>
      <c r="H622" s="29"/>
      <c r="I622" s="29"/>
      <c r="J622" s="29"/>
    </row>
    <row r="623" spans="1:10" ht="15">
      <c r="A623" s="29"/>
      <c r="B623" s="29"/>
      <c r="C623" s="29"/>
      <c r="D623" s="29"/>
      <c r="E623" s="29"/>
      <c r="F623" s="29"/>
      <c r="G623" s="29"/>
      <c r="H623" s="29"/>
      <c r="I623" s="29"/>
      <c r="J623" s="29"/>
    </row>
    <row r="624" spans="1:10" ht="15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ht="15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ht="15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10" ht="15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ht="15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ht="15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ht="15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1:10" ht="15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1:10" ht="15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ht="15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ht="15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ht="15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ht="15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ht="15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1:10" ht="15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1:10" ht="15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1:10" ht="15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ht="15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1:10" ht="15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1:10" ht="15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1:10" ht="15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ht="15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1:10" ht="15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ht="15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ht="15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ht="15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ht="15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ht="15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1:10" ht="15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1:10" ht="15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1:10" ht="15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ht="15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ht="15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1:10" ht="15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1:10" ht="15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1:10" ht="15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ht="15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ht="15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ht="15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ht="15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1:10" ht="15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1:10" ht="15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1:10" ht="15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1:10" ht="15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1:10" ht="15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1:10" ht="15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1:10" ht="15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0" ht="15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1:10" ht="15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ht="15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1:10" ht="15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1:10" ht="15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1:10" ht="15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1:10" ht="15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1:10" ht="15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ht="15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ht="15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1:10" ht="15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1:10" ht="15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1:10" ht="15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0" ht="15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ht="15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5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ht="15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ht="15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ht="15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ht="15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ht="15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ht="15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ht="15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ht="15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ht="15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ht="15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ht="15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5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ht="15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ht="15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ht="15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1:10" ht="15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ht="15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ht="15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ht="15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ht="15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ht="15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ht="15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ht="15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ht="15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ht="15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ht="15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ht="15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ht="15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ht="15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ht="15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ht="15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ht="15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ht="15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ht="15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ht="15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15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15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ht="15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ht="15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ht="15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ht="15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ht="15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15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15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ht="15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ht="15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ht="15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ht="15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ht="15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15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15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ht="15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ht="15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5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5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15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ht="15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ht="15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ht="15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1:10" ht="15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1:10" ht="15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ht="15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ht="15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1:10" ht="15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1:10" ht="15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1:10" ht="15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ht="15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ht="15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1:10" ht="15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1:10" ht="15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1:10" ht="15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1:10" ht="15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1:10" ht="15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1:10" ht="15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spans="1:10" ht="15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  <row r="1002" spans="1:10" ht="15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</row>
    <row r="1003" spans="1:10" ht="15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</row>
    <row r="1004" spans="1:10" ht="15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</row>
    <row r="1005" spans="1:10" ht="15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</row>
    <row r="1006" spans="1:10" ht="15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</row>
    <row r="1007" spans="1:10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5">
      <c r="A1364" s="3"/>
      <c r="B1364" s="4"/>
      <c r="C1364" s="4"/>
      <c r="D1364" s="4"/>
      <c r="E1364" s="4"/>
      <c r="F1364" s="4"/>
      <c r="G1364" s="4"/>
      <c r="H1364" s="4"/>
      <c r="I1364" s="4"/>
      <c r="J1364" s="4"/>
    </row>
    <row r="1365" spans="1:10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</row>
    <row r="1366" spans="1:10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</row>
    <row r="1367" spans="1:10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</row>
    <row r="1368" ht="12.75">
      <c r="A1368" s="4"/>
    </row>
  </sheetData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scale="89" r:id="rId1"/>
  <headerFooter alignWithMargins="0">
    <oddFooter>&amp;CStrona &amp;P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2008-08-28T06:39:48Z</cp:lastPrinted>
  <dcterms:created xsi:type="dcterms:W3CDTF">2002-08-03T16:20:11Z</dcterms:created>
  <dcterms:modified xsi:type="dcterms:W3CDTF">2008-08-28T06:42:25Z</dcterms:modified>
  <cp:category/>
  <cp:version/>
  <cp:contentType/>
  <cp:contentStatus/>
</cp:coreProperties>
</file>